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15" windowWidth="14940" windowHeight="9000" activeTab="0"/>
  </bookViews>
  <sheets>
    <sheet name="工場・発生材" sheetId="1" r:id="rId1"/>
    <sheet name="CO2排出量" sheetId="2" r:id="rId2"/>
    <sheet name="Module1" sheetId="3" state="veryHidden" r:id="rId3"/>
  </sheets>
  <definedNames>
    <definedName name="_xlnm.Print_Area" localSheetId="1">'CO2排出量'!$A$1:$P$65</definedName>
    <definedName name="_xlnm.Print_Area" localSheetId="0">'工場・発生材'!$A$1:$BU$62</definedName>
  </definedNames>
  <calcPr fullCalcOnLoad="1"/>
</workbook>
</file>

<file path=xl/comments1.xml><?xml version="1.0" encoding="utf-8"?>
<comments xmlns="http://schemas.openxmlformats.org/spreadsheetml/2006/main">
  <authors>
    <author>菊池</author>
  </authors>
  <commentList>
    <comment ref="Q2" authorId="0">
      <text>
        <r>
          <rPr>
            <b/>
            <sz val="9"/>
            <color indexed="10"/>
            <rFont val="ＭＳ Ｐゴシック"/>
            <family val="3"/>
          </rPr>
          <t>６桁のコードを必ず入力して下さい。</t>
        </r>
      </text>
    </comment>
    <comment ref="W56" authorId="0">
      <text>
        <r>
          <rPr>
            <sz val="9"/>
            <color indexed="10"/>
            <rFont val="ＭＳ Ｐゴシック"/>
            <family val="3"/>
          </rPr>
          <t>6-6.の合材製造使用電力量÷7-1の合材製造数量合計</t>
        </r>
      </text>
    </comment>
    <comment ref="AP41" authorId="0">
      <text>
        <r>
          <rPr>
            <b/>
            <sz val="9"/>
            <color indexed="10"/>
            <rFont val="ＭＳ Ｐゴシック"/>
            <family val="3"/>
          </rPr>
          <t>「アスファルト合材工場に関する調査表」7-1発生材受入数量年度計が反映されます。</t>
        </r>
      </text>
    </comment>
    <comment ref="AL57" authorId="0">
      <text>
        <r>
          <rPr>
            <b/>
            <sz val="9"/>
            <color indexed="10"/>
            <rFont val="ＭＳ Ｐゴシック"/>
            <family val="3"/>
          </rPr>
          <t>１分級を利用している場合１を入力</t>
        </r>
      </text>
    </comment>
    <comment ref="AL58" authorId="0">
      <text>
        <r>
          <rPr>
            <b/>
            <sz val="9"/>
            <color indexed="10"/>
            <rFont val="ＭＳ Ｐゴシック"/>
            <family val="3"/>
          </rPr>
          <t>２分級を利用している場合、こちらに２を入力</t>
        </r>
      </text>
    </comment>
    <comment ref="B38" authorId="0">
      <text>
        <r>
          <rPr>
            <b/>
            <sz val="9"/>
            <color indexed="10"/>
            <rFont val="ＭＳ Ｐゴシック"/>
            <family val="3"/>
          </rPr>
          <t xml:space="preserve">２行目はミキサ（ドライヤではありません）が２基の場合、入力して下さい。
（通常空欄）
</t>
        </r>
      </text>
    </comment>
  </commentList>
</comments>
</file>

<file path=xl/comments2.xml><?xml version="1.0" encoding="utf-8"?>
<comments xmlns="http://schemas.openxmlformats.org/spreadsheetml/2006/main">
  <authors>
    <author>菊池</author>
  </authors>
  <commentList>
    <comment ref="F41" authorId="0">
      <text>
        <r>
          <rPr>
            <sz val="9"/>
            <color indexed="10"/>
            <rFont val="ＭＳ Ｐゴシック"/>
            <family val="3"/>
          </rPr>
          <t>ここをクリックすると右側に[▼]が表示されます。
[▼]をクリックすると全国の電気事業者が表示されるのでその中から選んで下さい。
選択することにより該当する排出係数がＧ４８に表示されます。</t>
        </r>
      </text>
    </comment>
    <comment ref="G48" authorId="0">
      <text>
        <r>
          <rPr>
            <sz val="9"/>
            <color indexed="10"/>
            <rFont val="ＭＳ Ｐゴシック"/>
            <family val="3"/>
          </rPr>
          <t>F41選択した電気事業者の係数が表示されます。</t>
        </r>
      </text>
    </comment>
    <comment ref="G46" authorId="0">
      <text>
        <r>
          <rPr>
            <sz val="9"/>
            <color indexed="10"/>
            <rFont val="ＭＳ Ｐゴシック"/>
            <family val="3"/>
          </rPr>
          <t>F41で選択した電気事業者の係数が表示されます。</t>
        </r>
      </text>
    </comment>
    <comment ref="J13" authorId="0">
      <text>
        <r>
          <rPr>
            <sz val="9"/>
            <color indexed="10"/>
            <rFont val="ＭＳ Ｐゴシック"/>
            <family val="3"/>
          </rPr>
          <t>工場№～FAXは「工場・発生材シートの内容が反映されます。</t>
        </r>
      </text>
    </comment>
  </commentList>
</comments>
</file>

<file path=xl/sharedStrings.xml><?xml version="1.0" encoding="utf-8"?>
<sst xmlns="http://schemas.openxmlformats.org/spreadsheetml/2006/main" count="426" uniqueCount="349">
  <si>
    <t>工場№</t>
  </si>
  <si>
    <t>会社名またはＪＶ名</t>
  </si>
  <si>
    <t>貴工場名</t>
  </si>
  <si>
    <t>一時休止、廃止、再開について</t>
  </si>
  <si>
    <t>　　　項目</t>
  </si>
  <si>
    <t>　年月</t>
  </si>
  <si>
    <t>新規合材</t>
  </si>
  <si>
    <t>再生合材</t>
  </si>
  <si>
    <t>計</t>
  </si>
  <si>
    <t>ｱｽｺﾝ発生材</t>
  </si>
  <si>
    <t>(左記のうち切削材)</t>
  </si>
  <si>
    <t>ｾﾒｺﾝ発生材</t>
  </si>
  <si>
    <t>平</t>
  </si>
  <si>
    <t>成</t>
  </si>
  <si>
    <t>１．再生合材に使用</t>
  </si>
  <si>
    <t>％</t>
  </si>
  <si>
    <t>２．再生路盤材に使用</t>
  </si>
  <si>
    <t>１．</t>
  </si>
  <si>
    <t>貴工場所在地</t>
  </si>
  <si>
    <t>10月</t>
  </si>
  <si>
    <t>年</t>
  </si>
  <si>
    <t>11月</t>
  </si>
  <si>
    <t>12月</t>
  </si>
  <si>
    <t>度</t>
  </si>
  <si>
    <t>２．</t>
  </si>
  <si>
    <t>４．</t>
  </si>
  <si>
    <t>工場操業開始年月</t>
  </si>
  <si>
    <t>５．</t>
  </si>
  <si>
    <t>貴工場に従事する人数</t>
  </si>
  <si>
    <t>固定</t>
  </si>
  <si>
    <t>人</t>
  </si>
  <si>
    <t>臨時</t>
  </si>
  <si>
    <t>t/h</t>
  </si>
  <si>
    <t>１．自家製造しているが不足の為購入</t>
  </si>
  <si>
    <t>ｔ／年間</t>
  </si>
  <si>
    <t>２．製造していない為購入</t>
  </si>
  <si>
    <t>　　 計</t>
  </si>
  <si>
    <t>１…年間を通じ丁度良い　２…余剰気味　３…不足気味</t>
  </si>
  <si>
    <t>kwh/t</t>
  </si>
  <si>
    <t>１…年間通じて余剰　２…一定期間余剰</t>
  </si>
  <si>
    <t>月が余剰</t>
  </si>
  <si>
    <t>ｔ</t>
  </si>
  <si>
    <t>１…年間通じて不足　２…一定期間不足</t>
  </si>
  <si>
    <t>月が不足</t>
  </si>
  <si>
    <t>工場総面積</t>
  </si>
  <si>
    <t>㎡</t>
  </si>
  <si>
    <t>　　　事前審査制度認定混合物を製造している場合、下記についてお答え下さい。</t>
  </si>
  <si>
    <t>　　　合 材 製 造 数 量   (t)</t>
  </si>
  <si>
    <t>　 　発生材受入数量 (t)</t>
  </si>
  <si>
    <t xml:space="preserve">  　　　記 入 者 氏 名 及 び 連 絡 先</t>
  </si>
  <si>
    <t>氏名：</t>
  </si>
  <si>
    <t>電話：</t>
  </si>
  <si>
    <t>e-mail:</t>
  </si>
  <si>
    <t>TEL:</t>
  </si>
  <si>
    <t>〒</t>
  </si>
  <si>
    <t>FAX:</t>
  </si>
  <si>
    <t>固定とは年間固定人員とし、臨時とはそれ以外の応援・パートなどをいう。</t>
  </si>
  <si>
    <t>施工部門およびトラック運転手は含まない。</t>
  </si>
  <si>
    <t>ﾎﾟﾘﾏｰ(改質)Ⅰ型</t>
  </si>
  <si>
    <t>ﾎﾟﾘﾏｰ(改質)Ⅱ型</t>
  </si>
  <si>
    <t>　　合　　計</t>
  </si>
  <si>
    <t>ｔ ×</t>
  </si>
  <si>
    <t>処理能力(t/h)</t>
  </si>
  <si>
    <t>ｔ/年</t>
  </si>
  <si>
    <t>アスファルト再生骨材の分級仕様　（㎜～㎜）</t>
  </si>
  <si>
    <t>ＪＶ構成会社名</t>
  </si>
  <si>
    <t>材 料 名</t>
  </si>
  <si>
    <t>再生骨材</t>
  </si>
  <si>
    <t>砕　　石</t>
  </si>
  <si>
    <t>天 然 砂</t>
  </si>
  <si>
    <t>その他細骨材</t>
  </si>
  <si>
    <t>他産業廃棄物</t>
  </si>
  <si>
    <t>鉄鋼ｽﾗｸﾞ</t>
  </si>
  <si>
    <t>溶融ｽﾗｸﾞ</t>
  </si>
  <si>
    <t>その他</t>
  </si>
  <si>
    <t xml:space="preserve"> 計</t>
  </si>
  <si>
    <t>石　　粉</t>
  </si>
  <si>
    <t>ストアス</t>
  </si>
  <si>
    <t>再生軟化剤</t>
  </si>
  <si>
    <t>中温化添加剤</t>
  </si>
  <si>
    <t xml:space="preserve"> 計</t>
  </si>
  <si>
    <t xml:space="preserve">   計</t>
  </si>
  <si>
    <t>合　　計</t>
  </si>
  <si>
    <t xml:space="preserve"> 5月</t>
  </si>
  <si>
    <t xml:space="preserve"> 6月</t>
  </si>
  <si>
    <t xml:space="preserve"> 7月</t>
  </si>
  <si>
    <t xml:space="preserve"> 8月</t>
  </si>
  <si>
    <t xml:space="preserve"> 9月</t>
  </si>
  <si>
    <t xml:space="preserve"> 2月</t>
  </si>
  <si>
    <t xml:space="preserve"> 3月</t>
  </si>
  <si>
    <t>国　　　道</t>
  </si>
  <si>
    <t>都道府県道</t>
  </si>
  <si>
    <t>合　　　計</t>
  </si>
  <si>
    <t>鉄鋼ｽﾗｸﾞ入り</t>
  </si>
  <si>
    <t>溶融ｽﾗｸﾞ入り</t>
  </si>
  <si>
    <t>ℓ/t</t>
  </si>
  <si>
    <t>市町村道</t>
  </si>
  <si>
    <t>高速道路</t>
  </si>
  <si>
    <t>　　 　そ の 他</t>
  </si>
  <si>
    <t xml:space="preserve"> 　　　合材種類</t>
  </si>
  <si>
    <t xml:space="preserve"> 　　　細　　粒</t>
  </si>
  <si>
    <t xml:space="preserve"> 　　　密　　粒</t>
  </si>
  <si>
    <t xml:space="preserve"> 　　　粗　　粒</t>
  </si>
  <si>
    <t xml:space="preserve"> 　　　安定処理</t>
  </si>
  <si>
    <t xml:space="preserve"> 　　　常温合材</t>
  </si>
  <si>
    <t xml:space="preserve">     年 　度 　計</t>
  </si>
  <si>
    <t>民　 　 間</t>
  </si>
  <si>
    <t>使 用 先*1</t>
  </si>
  <si>
    <t>他 官 庁*2</t>
  </si>
  <si>
    <t>合計</t>
  </si>
  <si>
    <t>容</t>
  </si>
  <si>
    <t>量</t>
  </si>
  <si>
    <t>明</t>
  </si>
  <si>
    <t>細</t>
  </si>
  <si>
    <t>6-4.再生骨材・再生路盤材の製造設備</t>
  </si>
  <si>
    <t>6-2.合材サイロ</t>
  </si>
  <si>
    <t>６．アスファルト合材工場の設備等について</t>
  </si>
  <si>
    <t>6-1.プラント本体設備</t>
  </si>
  <si>
    <t>6-3.工場総面積</t>
  </si>
  <si>
    <t>ﾎﾟﾘﾏｰ(改質)Ⅲ型</t>
  </si>
  <si>
    <t>ﾎﾟﾘﾏｰ(改質)Ⅲ型</t>
  </si>
  <si>
    <t>左記以外</t>
  </si>
  <si>
    <t>購入先についてその比率をお答え下さい</t>
  </si>
  <si>
    <t>　項目 *1</t>
  </si>
  <si>
    <t>　電力量</t>
  </si>
  <si>
    <r>
      <t>※</t>
    </r>
    <r>
      <rPr>
        <sz val="8"/>
        <rFont val="ＭＳ Ｐ明朝"/>
        <family val="1"/>
      </rPr>
      <t>本アンケートにご記入いただいた個人情報につきましては、</t>
    </r>
  </si>
  <si>
    <r>
      <t>　</t>
    </r>
    <r>
      <rPr>
        <sz val="8"/>
        <rFont val="ＭＳ Ｐ明朝"/>
        <family val="1"/>
      </rPr>
      <t>当協会の個人情報保護ポリシーに基づき適切に管理いたします。</t>
    </r>
  </si>
  <si>
    <r>
      <t>　</t>
    </r>
    <r>
      <rPr>
        <sz val="8"/>
        <rFont val="ＭＳ Ｐ明朝"/>
        <family val="1"/>
      </rPr>
      <t>また、本件に関する問い合わせ以外の目的には使用いたしません。</t>
    </r>
  </si>
  <si>
    <t>規制の配合率</t>
  </si>
  <si>
    <t>再生骨材配合率の規制がありますか</t>
  </si>
  <si>
    <t>合　材　の　種　類</t>
  </si>
  <si>
    <t>ご協力ありがとうございました。</t>
  </si>
  <si>
    <t>一般社団法人日本アスファルト合材協会　TEL-03-3553-3746 FAX-03-3555-2415</t>
  </si>
  <si>
    <t>一般社団法人　日本アスファルト合材協会　TEL:03-3553-3746  FAX:03-3555-2415</t>
  </si>
  <si>
    <t>使用数量 *1</t>
  </si>
  <si>
    <t>その他細骨材＊2</t>
  </si>
  <si>
    <t>アスファルト　*3</t>
  </si>
  <si>
    <r>
      <t>その他</t>
    </r>
    <r>
      <rPr>
        <sz val="8"/>
        <rFont val="ＭＳ 明朝"/>
        <family val="1"/>
      </rPr>
      <t>*4</t>
    </r>
  </si>
  <si>
    <t>kwh/年</t>
  </si>
  <si>
    <t>・ご協力ありがとうございました。</t>
  </si>
  <si>
    <t>７．製造数量等</t>
  </si>
  <si>
    <t>7-1.月別合材製造数量　及び　発生材受入数量</t>
  </si>
  <si>
    <t>7-2.合材種類別製造数量（ｔ／年）</t>
  </si>
  <si>
    <t>7-3.使用先別製造数量(t/年)</t>
  </si>
  <si>
    <t>８．材料関係</t>
  </si>
  <si>
    <t>8-1.原材料使用数量（ｔ／年）</t>
  </si>
  <si>
    <t>１．合材製造使用電力量</t>
  </si>
  <si>
    <t>２．総電力量</t>
  </si>
  <si>
    <t>％</t>
  </si>
  <si>
    <t>燃料</t>
  </si>
  <si>
    <t>目 　安</t>
  </si>
  <si>
    <t>ℓ/t</t>
  </si>
  <si>
    <t>8～15(ℓ/t)</t>
  </si>
  <si>
    <t>10～30(kwh/t)</t>
  </si>
  <si>
    <t>３．合材使用量の割合</t>
  </si>
  <si>
    <t>　　計算値（合材製造使用電力量）</t>
  </si>
  <si>
    <t>Ａ重油</t>
  </si>
  <si>
    <t>灯 油</t>
  </si>
  <si>
    <t>ガ ス</t>
  </si>
  <si>
    <t xml:space="preserve"> 合 計 *3</t>
  </si>
  <si>
    <t>３．合　計</t>
  </si>
  <si>
    <t>６．コンクリート発生材処理量</t>
  </si>
  <si>
    <t>４．切削材の処理は、次のうちいずれによりましたか。その割合を記入して下さい。</t>
  </si>
  <si>
    <t>上記内訳</t>
  </si>
  <si>
    <t>合材工場</t>
  </si>
  <si>
    <t>月 ～</t>
  </si>
  <si>
    <t>５．アスコン発生材（切削材を含む）処理量</t>
  </si>
  <si>
    <t>月 ～</t>
  </si>
  <si>
    <t>中温化合材*3</t>
  </si>
  <si>
    <t>8-2.１ｔ当たり燃料・電力等消費量</t>
  </si>
  <si>
    <t>１ｔ当たり消費量*2</t>
  </si>
  <si>
    <t>ﾎﾟﾘﾏｰ(改質)Ｈ型</t>
  </si>
  <si>
    <t>ﾎﾟﾘﾏｰ(改質)Ｈ型</t>
  </si>
  <si>
    <t xml:space="preserve"> 内高粘度(排水性)の割合</t>
  </si>
  <si>
    <t>白枠内にご入力下さい。なお、右上の工場№（６桁）は必ず入力して下さい。</t>
  </si>
  <si>
    <t>内 中間処理場面積</t>
  </si>
  <si>
    <t>入力例）28年12月より29年3月まで休止</t>
  </si>
  <si>
    <t>３．</t>
  </si>
  <si>
    <t>宛名に記載された会社名・工場名等の訂正有無</t>
  </si>
  <si>
    <t>製造設備の有無</t>
  </si>
  <si>
    <t>ｔ/h</t>
  </si>
  <si>
    <t>製 造 方 式</t>
  </si>
  <si>
    <t>　　　　＜参考＞1.ﾄﾞﾗﾑﾐｷｼﾝｸﾞ（全ての連続ﾌﾟﾗﾝﾄ）、2.併設加熱混合式（併設ﾄﾞﾗｲﾔか二重ﾄﾞﾗｲﾔ）、3.間接加熱混合式（常温の骨材をﾐｷｻに投入）</t>
  </si>
  <si>
    <t>製造能力 *2</t>
  </si>
  <si>
    <t>リサイクル方式　*3</t>
  </si>
  <si>
    <t>訂正がある場合◯を入力して下さい。</t>
  </si>
  <si>
    <t>種類・製造方式・リサイクル方式は、番号を入力して下さい。</t>
  </si>
  <si>
    <t>番号を入力して下さい。</t>
  </si>
  <si>
    <t>その他の場合 *1</t>
  </si>
  <si>
    <t>*1 その他は内容を入力して下さい。（太陽光、自家発電等）</t>
  </si>
  <si>
    <t>　ご意見、ご要望が有りましたらご入力下さい。</t>
  </si>
  <si>
    <t>種　 　類　*1</t>
  </si>
  <si>
    <t>アスファルト合材工場に関する調査表　（Ｅｘｃｅｌ形式）</t>
  </si>
  <si>
    <t>製造設備の有無は番号を入力して下さい。</t>
  </si>
  <si>
    <t>合材製造のみの電力量が不明の場合、下記（総電力量と合材製造使用量の割合）をご入力下さい。
1.の合材製造使用電力量を合材製造数量で割ると８－２の電力量と等しくなります。</t>
  </si>
  <si>
    <r>
      <t>ｍ</t>
    </r>
    <r>
      <rPr>
        <vertAlign val="superscript"/>
        <sz val="10"/>
        <rFont val="ＭＳ 明朝"/>
        <family val="1"/>
      </rPr>
      <t>3</t>
    </r>
    <r>
      <rPr>
        <sz val="10"/>
        <rFont val="ＭＳ 明朝"/>
        <family val="1"/>
      </rPr>
      <t>/ｔ</t>
    </r>
  </si>
  <si>
    <r>
      <t>6～12(ｍ</t>
    </r>
    <r>
      <rPr>
        <vertAlign val="superscript"/>
        <sz val="10"/>
        <rFont val="ＭＳ Ｐ明朝"/>
        <family val="1"/>
      </rPr>
      <t>3</t>
    </r>
    <r>
      <rPr>
        <sz val="10"/>
        <rFont val="ＭＳ Ｐ明朝"/>
        <family val="1"/>
      </rPr>
      <t>/t)</t>
    </r>
  </si>
  <si>
    <t>発生材に関するアンケート調査表　（Ｅｘｃｅｌ形式）</t>
  </si>
  <si>
    <t>白枠内にご入力下さい。記入者～工場名は「アスファルト合材工場に関する調査表」の内容が反映されます。</t>
  </si>
  <si>
    <t>項　　　目</t>
  </si>
  <si>
    <t>※本アンケートにご記入いただいた個人情報につきましては、当協会の個人情報保護ポリシーに基づき適切に管理いたします。
　また、本件に関する問い合わせ以外の目的には使用いたしません。</t>
  </si>
  <si>
    <t>数    量</t>
  </si>
  <si>
    <t>数　　量</t>
  </si>
  <si>
    <t>再生骨材製造量</t>
  </si>
  <si>
    <t>再生路盤材製造量</t>
  </si>
  <si>
    <r>
      <t>　　　</t>
    </r>
    <r>
      <rPr>
        <sz val="8"/>
        <color indexed="10"/>
        <rFont val="ＭＳ 明朝"/>
        <family val="1"/>
      </rPr>
      <t>貴工場での分級について該当する番号を入力して下さい。</t>
    </r>
  </si>
  <si>
    <t>　1. １分級（１３～０）</t>
  </si>
  <si>
    <t>　2. ２分級（１３～５，５～０）</t>
  </si>
  <si>
    <t>　3. ３分級（２０～１３、１３～５，５～０）</t>
  </si>
  <si>
    <t>番号を入力して下さい。</t>
  </si>
  <si>
    <t>上記２の場合、期間（月）を入力して下さい。→</t>
  </si>
  <si>
    <t>上記２(余剰気味)の場合、番号を入力して下さい。→</t>
  </si>
  <si>
    <t>上記３(不足気味)の場合、番号を入力して下さい。→</t>
  </si>
  <si>
    <t xml:space="preserve"> </t>
  </si>
  <si>
    <t>＜ある＞の場合は発注機関・合材の種類・規制の配合率ご回答下さい。</t>
  </si>
  <si>
    <t>発注機関は番号を入力し、右側白枠内に名称をご入力下さい。</t>
  </si>
  <si>
    <t>国土交通省</t>
  </si>
  <si>
    <t>　1.国</t>
  </si>
  <si>
    <t>郵送された宛名に記載された会社名・工場名等の訂正有無</t>
  </si>
  <si>
    <t>貴工場の操業開始年月をご入力下さい。(Excel日付入力可）</t>
  </si>
  <si>
    <t>一般社団法人日本アスファルト合材協会　御中</t>
  </si>
  <si>
    <t>提出期日</t>
  </si>
  <si>
    <t>３月末締め　　５月２２日</t>
  </si>
  <si>
    <t>工場№</t>
  </si>
  <si>
    <t>住　所</t>
  </si>
  <si>
    <r>
      <t>アスファルト合材工場ＣＯ</t>
    </r>
    <r>
      <rPr>
        <b/>
        <sz val="12"/>
        <rFont val="ＭＳ Ｐゴシック"/>
        <family val="3"/>
      </rPr>
      <t>２</t>
    </r>
    <r>
      <rPr>
        <b/>
        <sz val="18"/>
        <rFont val="ＭＳ Ｐゴシック"/>
        <family val="3"/>
      </rPr>
      <t>排出量調査表</t>
    </r>
  </si>
  <si>
    <t>会社名</t>
  </si>
  <si>
    <t>工場名</t>
  </si>
  <si>
    <t>ＴＥＬ</t>
  </si>
  <si>
    <t>ＦＡＸ</t>
  </si>
  <si>
    <t>工場長</t>
  </si>
  <si>
    <t>記録者</t>
  </si>
  <si>
    <t>製造量・使用量</t>
  </si>
  <si>
    <t xml:space="preserve">   　 項目</t>
  </si>
  <si>
    <t>製造数量（ｔ）</t>
  </si>
  <si>
    <r>
      <t>製造燃料使用量(㍑・</t>
    </r>
    <r>
      <rPr>
        <sz val="14"/>
        <rFont val="ＭＳ Ｐ明朝"/>
        <family val="1"/>
      </rPr>
      <t>ｍ</t>
    </r>
    <r>
      <rPr>
        <vertAlign val="superscript"/>
        <sz val="10"/>
        <rFont val="ＭＳ Ｐ明朝"/>
        <family val="1"/>
      </rPr>
      <t>３</t>
    </r>
    <r>
      <rPr>
        <sz val="14"/>
        <rFont val="ＭＳ 明朝"/>
        <family val="1"/>
      </rPr>
      <t>)</t>
    </r>
  </si>
  <si>
    <t>重機燃料使用量（㍑）
[工事を除く
　　工場全体]</t>
  </si>
  <si>
    <t>電力使用量
（kwh）
[工場全体]</t>
  </si>
  <si>
    <t>年月</t>
  </si>
  <si>
    <t>合　　材　　</t>
  </si>
  <si>
    <t>再生路盤材</t>
  </si>
  <si>
    <t>ＡＰ　</t>
  </si>
  <si>
    <t>ＲＰ</t>
  </si>
  <si>
    <t>計　</t>
  </si>
  <si>
    <t>５月</t>
  </si>
  <si>
    <t>６月</t>
  </si>
  <si>
    <t>７月</t>
  </si>
  <si>
    <t>８月</t>
  </si>
  <si>
    <t>９月</t>
  </si>
  <si>
    <t>１０月</t>
  </si>
  <si>
    <t>１１月</t>
  </si>
  <si>
    <t>１２月</t>
  </si>
  <si>
    <t>２月</t>
  </si>
  <si>
    <t>３月</t>
  </si>
  <si>
    <t>年度計</t>
  </si>
  <si>
    <r>
      <t>ＣＯ</t>
    </r>
    <r>
      <rPr>
        <b/>
        <sz val="10"/>
        <rFont val="ＭＳ Ｐゴシック"/>
        <family val="3"/>
      </rPr>
      <t>２</t>
    </r>
    <r>
      <rPr>
        <b/>
        <sz val="14"/>
        <rFont val="ＭＳ Ｐゴシック"/>
        <family val="3"/>
      </rPr>
      <t>排出係数表項目の№</t>
    </r>
  </si>
  <si>
    <r>
      <t>ＣＯ</t>
    </r>
    <r>
      <rPr>
        <b/>
        <sz val="11"/>
        <rFont val="ＭＳ Ｐゴシック"/>
        <family val="3"/>
      </rPr>
      <t>２</t>
    </r>
    <r>
      <rPr>
        <b/>
        <sz val="16"/>
        <rFont val="ＭＳ Ｐゴシック"/>
        <family val="3"/>
      </rPr>
      <t>排出量</t>
    </r>
  </si>
  <si>
    <r>
      <t>（kg-CO</t>
    </r>
    <r>
      <rPr>
        <sz val="9"/>
        <rFont val="ＭＳ 明朝"/>
        <family val="1"/>
      </rPr>
      <t>2</t>
    </r>
    <r>
      <rPr>
        <sz val="12"/>
        <rFont val="ＭＳ 明朝"/>
        <family val="1"/>
      </rPr>
      <t>）</t>
    </r>
  </si>
  <si>
    <t>項　目</t>
  </si>
  <si>
    <t>製造燃料</t>
  </si>
  <si>
    <t>重機燃料</t>
  </si>
  <si>
    <t>電力量</t>
  </si>
  <si>
    <t>合　　材
運搬燃料</t>
  </si>
  <si>
    <r>
      <rPr>
        <sz val="12"/>
        <rFont val="ＭＳ 明朝"/>
        <family val="1"/>
      </rPr>
      <t>再生路盤材</t>
    </r>
    <r>
      <rPr>
        <sz val="11"/>
        <rFont val="ＭＳ 明朝"/>
        <family val="1"/>
      </rPr>
      <t xml:space="preserve">
</t>
    </r>
    <r>
      <rPr>
        <sz val="14"/>
        <rFont val="ＭＳ 明朝"/>
        <family val="1"/>
      </rPr>
      <t>運搬燃料</t>
    </r>
  </si>
  <si>
    <t>合材１ｔ当たり</t>
  </si>
  <si>
    <t>目標値</t>
  </si>
  <si>
    <t>実績値</t>
  </si>
  <si>
    <t>差</t>
  </si>
  <si>
    <r>
      <t>年</t>
    </r>
    <r>
      <rPr>
        <sz val="14"/>
        <rFont val="ＭＳ 明朝"/>
        <family val="1"/>
      </rPr>
      <t>度</t>
    </r>
    <r>
      <rPr>
        <sz val="14"/>
        <rFont val="ＭＳ 明朝"/>
        <family val="1"/>
      </rPr>
      <t>計</t>
    </r>
  </si>
  <si>
    <t>－</t>
  </si>
  <si>
    <t xml:space="preserve"> 排出係数（比較用)</t>
  </si>
  <si>
    <t>－</t>
  </si>
  <si>
    <r>
      <t>CO</t>
    </r>
    <r>
      <rPr>
        <sz val="8"/>
        <rFont val="ＭＳ 明朝"/>
        <family val="1"/>
      </rPr>
      <t>２</t>
    </r>
    <r>
      <rPr>
        <sz val="14"/>
        <rFont val="ＭＳ 明朝"/>
        <family val="1"/>
      </rPr>
      <t>排出量(比較用)</t>
    </r>
  </si>
  <si>
    <r>
      <t>ＣＯ</t>
    </r>
    <r>
      <rPr>
        <b/>
        <sz val="11"/>
        <rFont val="ＭＳ Ｐゴシック"/>
        <family val="3"/>
      </rPr>
      <t>２</t>
    </r>
    <r>
      <rPr>
        <b/>
        <sz val="16"/>
        <rFont val="ＭＳ Ｐゴシック"/>
        <family val="3"/>
      </rPr>
      <t>排出係数表</t>
    </r>
  </si>
  <si>
    <t>製造燃料複数の場合</t>
  </si>
  <si>
    <t>備考</t>
  </si>
  <si>
    <t>№</t>
  </si>
  <si>
    <t>項　目</t>
  </si>
  <si>
    <t>単　位</t>
  </si>
  <si>
    <t>係　数</t>
  </si>
  <si>
    <t>年度計</t>
  </si>
  <si>
    <r>
      <t>CO</t>
    </r>
    <r>
      <rPr>
        <sz val="10"/>
        <rFont val="ＭＳ 明朝"/>
        <family val="1"/>
      </rPr>
      <t>2</t>
    </r>
    <r>
      <rPr>
        <sz val="14"/>
        <rFont val="ＭＳ 明朝"/>
        <family val="1"/>
      </rPr>
      <t>排出量</t>
    </r>
  </si>
  <si>
    <t>Ａ重油</t>
  </si>
  <si>
    <r>
      <t>kg-CO</t>
    </r>
    <r>
      <rPr>
        <sz val="10"/>
        <rFont val="ＭＳ 明朝"/>
        <family val="1"/>
      </rPr>
      <t>2</t>
    </r>
    <r>
      <rPr>
        <sz val="14"/>
        <rFont val="ＭＳ 明朝"/>
        <family val="1"/>
      </rPr>
      <t>/㍑</t>
    </r>
  </si>
  <si>
    <t>Ｂ重油</t>
  </si>
  <si>
    <t>〃</t>
  </si>
  <si>
    <t>Ｃ重油</t>
  </si>
  <si>
    <t>灯　油</t>
  </si>
  <si>
    <t>都市ガス</t>
  </si>
  <si>
    <r>
      <t>kg-CO</t>
    </r>
    <r>
      <rPr>
        <sz val="10"/>
        <rFont val="ＭＳ 明朝"/>
        <family val="1"/>
      </rPr>
      <t>2</t>
    </r>
    <r>
      <rPr>
        <sz val="14"/>
        <rFont val="ＭＳ 明朝"/>
        <family val="1"/>
      </rPr>
      <t>/ｍ</t>
    </r>
    <r>
      <rPr>
        <vertAlign val="superscript"/>
        <sz val="14"/>
        <rFont val="ＭＳ 明朝"/>
        <family val="1"/>
      </rPr>
      <t>3</t>
    </r>
  </si>
  <si>
    <t>ＬＰＧ</t>
  </si>
  <si>
    <r>
      <t>kg-CO</t>
    </r>
    <r>
      <rPr>
        <sz val="10"/>
        <rFont val="ＭＳ 明朝"/>
        <family val="1"/>
      </rPr>
      <t>2</t>
    </r>
    <r>
      <rPr>
        <sz val="14"/>
        <rFont val="ＭＳ 明朝"/>
        <family val="1"/>
      </rPr>
      <t>/kg</t>
    </r>
  </si>
  <si>
    <t>計</t>
  </si>
  <si>
    <t>一般社団法人　日本アスファルト合材協会</t>
  </si>
  <si>
    <t>　TEL:03-3553-3746  FAX:03-3555-2415</t>
  </si>
  <si>
    <t xml:space="preserve"> </t>
  </si>
  <si>
    <t>北海道電力</t>
  </si>
  <si>
    <t>東北電力</t>
  </si>
  <si>
    <t>東京電力</t>
  </si>
  <si>
    <t>中部電力</t>
  </si>
  <si>
    <t>北陸電力</t>
  </si>
  <si>
    <t>関西電力</t>
  </si>
  <si>
    <t>中国電力</t>
  </si>
  <si>
    <t>九州電力</t>
  </si>
  <si>
    <t>沖縄電力</t>
  </si>
  <si>
    <t>四国電力</t>
  </si>
  <si>
    <t>№</t>
  </si>
  <si>
    <t>電気事業者</t>
  </si>
  <si>
    <t>係数</t>
  </si>
  <si>
    <t>電気事業者選択（排出係数用）</t>
  </si>
  <si>
    <t>当年度</t>
  </si>
  <si>
    <t>前年度</t>
  </si>
  <si>
    <t>(平成２９年度）</t>
  </si>
  <si>
    <t>調査対象期間：平成29年4月～平成30年3月</t>
  </si>
  <si>
    <t>29</t>
  </si>
  <si>
    <t>H29年度発生材処理量</t>
  </si>
  <si>
    <t>*1 種類：[.新規]は新規合材専用、[兼用]は新規・再生兼用、[再生]は.再生合材専用</t>
  </si>
  <si>
    <t>*2 製造能力：最大製造能力。バッチ式においては１時間当たり６０バッチとして計算して下さい。（１バッチ容量×６０）</t>
  </si>
  <si>
    <t>再生密粒</t>
  </si>
  <si>
    <t>４０％</t>
  </si>
  <si>
    <t>電子マニフェスト利用の有無は番号を入力して下さい。</t>
  </si>
  <si>
    <t>電子マニフェスト利用の有無</t>
  </si>
  <si>
    <t>1.ありの場合→</t>
  </si>
  <si>
    <t>％</t>
  </si>
  <si>
    <t>件</t>
  </si>
  <si>
    <t>内　電子マニフェストの割合</t>
  </si>
  <si>
    <t>マニフェスト件数（全体）</t>
  </si>
  <si>
    <t>発　注　機　関</t>
  </si>
  <si>
    <t>自治体名</t>
  </si>
  <si>
    <t>貴工場営業エリアで、アスファルト発生材の処理施設を合材工場にしている自治体（発注機関）があれば、自治体名・</t>
  </si>
  <si>
    <t>内容</t>
  </si>
  <si>
    <t>アスファルトコンクリート塊については再生アスファルトプラントへ搬出すること</t>
  </si>
  <si>
    <t>例）1</t>
  </si>
  <si>
    <t>*3 ﾘｻｲｸﾙ方式：種類欄で[兼用]・[再生]を選択した場合は、該当する番号を入力して下さい。</t>
  </si>
  <si>
    <t>文書名（仕様書など）・内容をご記入下さい。</t>
  </si>
  <si>
    <t>文書名（仕様書など）</t>
  </si>
  <si>
    <t>特記仕様書
山形県公共工事ﾘｻｲｸﾙ原則化ﾙｰﾙ
建設副産物の取扱い方針</t>
  </si>
  <si>
    <t>例）山口県
　 　山形県
　　 佐賀県</t>
  </si>
  <si>
    <t>１２．アスコン発生材処理施設の指定制度</t>
  </si>
  <si>
    <t>１１．再生合材の再生骨材配合率の規制</t>
  </si>
  <si>
    <t>９．アスファルト再生骨材の購入量</t>
  </si>
  <si>
    <t>１０．需給バランスについてお答え下さい。</t>
  </si>
  <si>
    <t>　　（１）年間を通して再生骨材の需給バランスの状況はどのようでしたか。いずれの場合にもお答え下さい。</t>
  </si>
  <si>
    <t>　　（２）年間を通して再生路盤材の需給バランスの状況はどのようでしたか。いずれの場合にもお答え下さい。</t>
  </si>
  <si>
    <t>７．電子マニフェスト利用状況</t>
  </si>
  <si>
    <t>８．再生骨材の分級仕様</t>
  </si>
  <si>
    <t>マニフェスト伝票1枚を1件としてカウントして下さい。</t>
  </si>
  <si>
    <t>6-5.電力調達方法</t>
  </si>
  <si>
    <t>6-6.年間使用電力量</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</si>
</sst>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
    <numFmt numFmtId="177" formatCode="#"/>
    <numFmt numFmtId="178" formatCode="#,##0_ ;[Red]\-#,##0\ "/>
    <numFmt numFmtId="179" formatCode="000000"/>
    <numFmt numFmtId="180" formatCode="#_ "/>
    <numFmt numFmtId="181" formatCode="#,###_ "/>
    <numFmt numFmtId="182" formatCode="#,##0.000_ ;[Red]\-#,##0.000;\ "/>
    <numFmt numFmtId="183" formatCode="#,##0;[Red]\-#,##0;#"/>
    <numFmt numFmtId="184" formatCode="0.000_);[Red]\(0.000\)"/>
    <numFmt numFmtId="185" formatCode="0.000_);[Red]\(0.000\);#"/>
    <numFmt numFmtId="186" formatCode="#,##0;;"/>
    <numFmt numFmtId="187" formatCode="#,##0_ "/>
    <numFmt numFmtId="188" formatCode="0_ "/>
    <numFmt numFmtId="189" formatCode="#,##0.0_ ;[Red]\-#,##0.0\ "/>
    <numFmt numFmtId="190" formatCode="#,##0.0;[Red]\-#,##0.0"/>
    <numFmt numFmtId="191" formatCode="#,##0_);[Red]\(#,##0\)"/>
    <numFmt numFmtId="192" formatCode="000000;;#"/>
    <numFmt numFmtId="193" formatCode="#,##0_ ;[Red]\-#,##0;#\ "/>
    <numFmt numFmtId="194" formatCode="\(&quot;平&quot;&quot;成&quot;0&quot;年&quot;&quot;度&quot;&quot;分&quot;\)"/>
    <numFmt numFmtId="195" formatCode="#,##0.0_);[Red]\(#,##0.0\)"/>
    <numFmt numFmtId="196" formatCode="0.000_ "/>
    <numFmt numFmtId="197" formatCode="#,##0.000_ "/>
    <numFmt numFmtId="198" formatCode="0.0000_ "/>
    <numFmt numFmtId="199" formatCode="#,##0.00_ ;[Red]\-#,##0.00\ "/>
    <numFmt numFmtId="200" formatCode="#,##0.000;[Red]\-#,##0.000"/>
    <numFmt numFmtId="201" formatCode="#,##0.0_ "/>
    <numFmt numFmtId="202" formatCode="0.0"/>
    <numFmt numFmtId="203" formatCode="0.000"/>
    <numFmt numFmtId="204" formatCode="0.000_ ;;#"/>
    <numFmt numFmtId="205" formatCode="&quot;Yes&quot;;&quot;Yes&quot;;&quot;No&quot;"/>
    <numFmt numFmtId="206" formatCode="&quot;True&quot;;&quot;True&quot;;&quot;False&quot;"/>
    <numFmt numFmtId="207" formatCode="&quot;On&quot;;&quot;On&quot;;&quot;Off&quot;"/>
    <numFmt numFmtId="208" formatCode="[$€-2]\ #,##0.00_);[Red]\([$€-2]\ #,##0.00\)"/>
  </numFmts>
  <fonts count="106">
    <font>
      <sz val="11"/>
      <name val="ＭＳ Ｐ明朝"/>
      <family val="1"/>
    </font>
    <font>
      <sz val="11"/>
      <color indexed="8"/>
      <name val="ＭＳ Ｐゴシック"/>
      <family val="3"/>
    </font>
    <font>
      <sz val="6"/>
      <name val="ＭＳ Ｐ明朝"/>
      <family val="1"/>
    </font>
    <font>
      <sz val="11"/>
      <name val="ＭＳ 明朝"/>
      <family val="1"/>
    </font>
    <font>
      <sz val="9"/>
      <color indexed="10"/>
      <name val="ＭＳ 明朝"/>
      <family val="1"/>
    </font>
    <font>
      <sz val="9"/>
      <name val="ＭＳ 明朝"/>
      <family val="1"/>
    </font>
    <font>
      <sz val="10"/>
      <name val="ＭＳ 明朝"/>
      <family val="1"/>
    </font>
    <font>
      <sz val="8"/>
      <name val="ＭＳ 明朝"/>
      <family val="1"/>
    </font>
    <font>
      <sz val="8"/>
      <color indexed="10"/>
      <name val="ＭＳ 明朝"/>
      <family val="1"/>
    </font>
    <font>
      <sz val="9"/>
      <name val="ＭＳ ゴシック"/>
      <family val="3"/>
    </font>
    <font>
      <b/>
      <u val="single"/>
      <sz val="11"/>
      <name val="ＭＳ ゴシック"/>
      <family val="3"/>
    </font>
    <font>
      <sz val="9"/>
      <name val="ＭＳ Ｐ明朝"/>
      <family val="1"/>
    </font>
    <font>
      <sz val="11"/>
      <color indexed="10"/>
      <name val="ＭＳ 明朝"/>
      <family val="1"/>
    </font>
    <font>
      <sz val="10"/>
      <color indexed="10"/>
      <name val="ＭＳ 明朝"/>
      <family val="1"/>
    </font>
    <font>
      <sz val="7"/>
      <name val="ＭＳ 明朝"/>
      <family val="1"/>
    </font>
    <font>
      <sz val="11"/>
      <name val="ＭＳ Ｐゴシック"/>
      <family val="3"/>
    </font>
    <font>
      <sz val="8"/>
      <name val="ＭＳ Ｐゴシック"/>
      <family val="3"/>
    </font>
    <font>
      <sz val="11"/>
      <name val="ＭＳ ゴシック"/>
      <family val="3"/>
    </font>
    <font>
      <sz val="10"/>
      <name val="ＭＳ ゴシック"/>
      <family val="3"/>
    </font>
    <font>
      <sz val="8"/>
      <name val="ＭＳ Ｐ明朝"/>
      <family val="1"/>
    </font>
    <font>
      <sz val="10"/>
      <name val="ＭＳ Ｐ明朝"/>
      <family val="1"/>
    </font>
    <font>
      <sz val="10"/>
      <name val="ＭＳ Ｐゴシック"/>
      <family val="3"/>
    </font>
    <font>
      <sz val="6"/>
      <name val="ＭＳ 明朝"/>
      <family val="1"/>
    </font>
    <font>
      <sz val="8"/>
      <color indexed="10"/>
      <name val="ＭＳ Ｐ明朝"/>
      <family val="1"/>
    </font>
    <font>
      <sz val="7"/>
      <name val="ＭＳ Ｐ明朝"/>
      <family val="1"/>
    </font>
    <font>
      <vertAlign val="superscript"/>
      <sz val="10"/>
      <name val="ＭＳ 明朝"/>
      <family val="1"/>
    </font>
    <font>
      <sz val="9"/>
      <name val="ＭＳ Ｐゴシック"/>
      <family val="3"/>
    </font>
    <font>
      <b/>
      <sz val="9"/>
      <color indexed="10"/>
      <name val="ＭＳ Ｐゴシック"/>
      <family val="3"/>
    </font>
    <font>
      <sz val="9"/>
      <color indexed="10"/>
      <name val="ＭＳ Ｐゴシック"/>
      <family val="3"/>
    </font>
    <font>
      <sz val="12"/>
      <name val="ＭＳ ゴシック"/>
      <family val="3"/>
    </font>
    <font>
      <sz val="12"/>
      <name val="ＭＳ Ｐゴシック"/>
      <family val="3"/>
    </font>
    <font>
      <vertAlign val="superscript"/>
      <sz val="10"/>
      <name val="ＭＳ Ｐ明朝"/>
      <family val="1"/>
    </font>
    <font>
      <b/>
      <sz val="14"/>
      <name val="ＭＳ Ｐゴシック"/>
      <family val="3"/>
    </font>
    <font>
      <sz val="24"/>
      <name val="HGSｺﾞｼｯｸM"/>
      <family val="3"/>
    </font>
    <font>
      <sz val="18"/>
      <name val="ＭＳ 明朝"/>
      <family val="1"/>
    </font>
    <font>
      <sz val="14"/>
      <name val="ＭＳ 明朝"/>
      <family val="1"/>
    </font>
    <font>
      <sz val="12"/>
      <name val="ＭＳ 明朝"/>
      <family val="1"/>
    </font>
    <font>
      <b/>
      <sz val="18"/>
      <name val="ＭＳ Ｐゴシック"/>
      <family val="3"/>
    </font>
    <font>
      <b/>
      <sz val="12"/>
      <name val="ＭＳ Ｐゴシック"/>
      <family val="3"/>
    </font>
    <font>
      <b/>
      <sz val="16"/>
      <name val="ＭＳ Ｐゴシック"/>
      <family val="3"/>
    </font>
    <font>
      <sz val="14"/>
      <name val="ＭＳ Ｐゴシック"/>
      <family val="3"/>
    </font>
    <font>
      <b/>
      <u val="double"/>
      <sz val="18"/>
      <name val="ＭＳ 明朝"/>
      <family val="1"/>
    </font>
    <font>
      <b/>
      <sz val="16"/>
      <name val="ＭＳ ゴシック"/>
      <family val="3"/>
    </font>
    <font>
      <b/>
      <sz val="16"/>
      <name val="ＭＳ 明朝"/>
      <family val="1"/>
    </font>
    <font>
      <sz val="14"/>
      <name val="ＭＳ Ｐ明朝"/>
      <family val="1"/>
    </font>
    <font>
      <b/>
      <sz val="10"/>
      <name val="ＭＳ Ｐゴシック"/>
      <family val="3"/>
    </font>
    <font>
      <sz val="12"/>
      <color indexed="26"/>
      <name val="ＭＳ 明朝"/>
      <family val="1"/>
    </font>
    <font>
      <b/>
      <sz val="11"/>
      <name val="ＭＳ Ｐゴシック"/>
      <family val="3"/>
    </font>
    <font>
      <b/>
      <sz val="14"/>
      <name val="ＭＳ 明朝"/>
      <family val="1"/>
    </font>
    <font>
      <b/>
      <sz val="18"/>
      <name val="ＭＳ ゴシック"/>
      <family val="3"/>
    </font>
    <font>
      <vertAlign val="superscript"/>
      <sz val="14"/>
      <name val="ＭＳ 明朝"/>
      <family val="1"/>
    </font>
    <font>
      <sz val="14"/>
      <name val="ＭＳ ゴシック"/>
      <family val="3"/>
    </font>
    <font>
      <sz val="12"/>
      <name val="ＭＳ Ｐ明朝"/>
      <family val="1"/>
    </font>
    <font>
      <sz val="11"/>
      <color indexed="9"/>
      <name val="ＭＳ Ｐゴシック"/>
      <family val="3"/>
    </font>
    <font>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b/>
      <sz val="10"/>
      <color indexed="10"/>
      <name val="ＭＳ Ｐゴシック"/>
      <family val="3"/>
    </font>
    <font>
      <sz val="9"/>
      <name val="Meiryo UI"/>
      <family val="3"/>
    </font>
    <font>
      <b/>
      <sz val="11"/>
      <color indexed="14"/>
      <name val="ＭＳ Ｐ明朝"/>
      <family val="1"/>
    </font>
    <font>
      <vertAlign val="superscript"/>
      <sz val="8"/>
      <color indexed="10"/>
      <name val="ＭＳ Ｐ明朝"/>
      <family val="1"/>
    </font>
    <font>
      <sz val="8"/>
      <color indexed="8"/>
      <name val="ＭＳ Ｐ明朝"/>
      <family val="1"/>
    </font>
    <font>
      <sz val="8"/>
      <color indexed="8"/>
      <name val="ＭＳ Ｐゴシック"/>
      <family val="3"/>
    </font>
    <font>
      <sz val="12"/>
      <color indexed="8"/>
      <name val="ＭＳ Ｐ明朝"/>
      <family val="1"/>
    </font>
    <font>
      <sz val="9"/>
      <color indexed="8"/>
      <name val="ＭＳ Ｐ明朝"/>
      <family val="1"/>
    </font>
    <font>
      <sz val="12"/>
      <color indexed="8"/>
      <name val="ＭＳ 明朝"/>
      <family val="1"/>
    </font>
    <font>
      <b/>
      <sz val="16"/>
      <color indexed="8"/>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8"/>
      <color rgb="FFFF0000"/>
      <name val="ＭＳ 明朝"/>
      <family val="1"/>
    </font>
    <font>
      <sz val="11"/>
      <color rgb="FFFF0000"/>
      <name val="ＭＳ 明朝"/>
      <family val="1"/>
    </font>
    <font>
      <sz val="11"/>
      <color rgb="FFFF0000"/>
      <name val="ＭＳ Ｐゴシック"/>
      <family val="3"/>
    </font>
    <font>
      <sz val="9"/>
      <color rgb="FFFF0000"/>
      <name val="ＭＳ Ｐ明朝"/>
      <family val="1"/>
    </font>
    <font>
      <b/>
      <sz val="10"/>
      <color rgb="FFFF0000"/>
      <name val="ＭＳ Ｐゴシック"/>
      <family val="3"/>
    </font>
    <font>
      <b/>
      <sz val="8"/>
      <name val="ＭＳ Ｐ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26"/>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right/>
      <top style="thin"/>
      <bottom style="hair"/>
    </border>
    <border>
      <left style="hair"/>
      <right style="thin"/>
      <top style="thin"/>
      <bottom style="hair"/>
    </border>
    <border>
      <left style="hair"/>
      <right style="hair"/>
      <top style="thin"/>
      <bottom style="hair"/>
    </border>
    <border>
      <left style="hair"/>
      <right style="hair"/>
      <top style="hair"/>
      <bottom style="hair"/>
    </border>
    <border>
      <left/>
      <right/>
      <top style="thin"/>
      <bottom/>
    </border>
    <border>
      <left/>
      <right style="thin"/>
      <top style="thin"/>
      <bottom/>
    </border>
    <border>
      <left style="thin"/>
      <right/>
      <top/>
      <bottom/>
    </border>
    <border>
      <left/>
      <right style="thin"/>
      <top/>
      <bottom/>
    </border>
    <border>
      <left style="thin"/>
      <right/>
      <top style="thin"/>
      <bottom/>
    </border>
    <border>
      <left/>
      <right style="hair"/>
      <top style="thin"/>
      <bottom/>
    </border>
    <border>
      <left style="thin"/>
      <right/>
      <top style="thin"/>
      <bottom style="hair"/>
    </border>
    <border>
      <left/>
      <right style="hair"/>
      <top style="thin"/>
      <bottom style="hair"/>
    </border>
    <border>
      <left style="thin"/>
      <right/>
      <top/>
      <bottom style="thin"/>
    </border>
    <border>
      <left/>
      <right/>
      <top/>
      <bottom style="thin"/>
    </border>
    <border>
      <left/>
      <right style="thin"/>
      <top/>
      <bottom style="thin"/>
    </border>
    <border>
      <left style="thin"/>
      <right/>
      <top/>
      <bottom style="hair"/>
    </border>
    <border>
      <left/>
      <right/>
      <top/>
      <bottom style="hair"/>
    </border>
    <border>
      <left/>
      <right style="hair"/>
      <top/>
      <bottom style="hair"/>
    </border>
    <border>
      <left style="hair"/>
      <right style="thin"/>
      <top style="hair"/>
      <bottom style="hair"/>
    </border>
    <border>
      <left style="thin"/>
      <right style="hair"/>
      <top style="hair"/>
      <bottom/>
    </border>
    <border>
      <left style="thin"/>
      <right style="hair"/>
      <top/>
      <bottom/>
    </border>
    <border>
      <left style="hair"/>
      <right/>
      <top style="hair"/>
      <bottom style="hair"/>
    </border>
    <border>
      <left/>
      <right style="hair"/>
      <top style="hair"/>
      <bottom style="hair"/>
    </border>
    <border>
      <left/>
      <right/>
      <top style="hair"/>
      <bottom style="hair"/>
    </border>
    <border>
      <left style="hair"/>
      <right/>
      <top style="thin"/>
      <bottom/>
    </border>
    <border>
      <left/>
      <right style="thin"/>
      <top/>
      <bottom style="hair"/>
    </border>
    <border>
      <left style="hair"/>
      <right/>
      <top style="hair"/>
      <bottom/>
    </border>
    <border>
      <left/>
      <right/>
      <top style="hair"/>
      <bottom/>
    </border>
    <border>
      <left/>
      <right style="thin"/>
      <top style="hair"/>
      <bottom/>
    </border>
    <border>
      <left style="hair"/>
      <right/>
      <top style="hair"/>
      <bottom style="thin"/>
    </border>
    <border>
      <left/>
      <right style="hair"/>
      <top style="hair"/>
      <bottom style="thin"/>
    </border>
    <border>
      <left style="hair"/>
      <right style="thin"/>
      <top style="hair"/>
      <bottom/>
    </border>
    <border>
      <left style="thin"/>
      <right style="hair"/>
      <top style="thin"/>
      <bottom style="thin"/>
    </border>
    <border>
      <left/>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thin"/>
      <right/>
      <top style="hair"/>
      <bottom style="hair"/>
    </border>
    <border>
      <left style="hair"/>
      <right/>
      <top style="thin"/>
      <bottom style="hair"/>
    </border>
    <border>
      <left/>
      <right style="thin"/>
      <top style="thin"/>
      <bottom style="hair"/>
    </border>
    <border>
      <left style="hair"/>
      <right/>
      <top/>
      <bottom style="thin"/>
    </border>
    <border>
      <left/>
      <right style="hair"/>
      <top style="hair"/>
      <bottom/>
    </border>
    <border>
      <left style="hair"/>
      <right style="hair"/>
      <top style="hair"/>
      <bottom/>
    </border>
    <border>
      <left/>
      <right/>
      <top style="hair"/>
      <bottom style="thin"/>
    </border>
    <border>
      <left/>
      <right style="thin"/>
      <top style="hair"/>
      <bottom style="thin"/>
    </border>
    <border>
      <left/>
      <right/>
      <top style="thin"/>
      <bottom style="thin"/>
    </border>
    <border>
      <left/>
      <right style="hair"/>
      <top/>
      <bottom style="thin"/>
    </border>
    <border>
      <left style="hair"/>
      <right style="hair"/>
      <top/>
      <bottom style="thin"/>
    </border>
    <border>
      <left style="thin"/>
      <right style="hair"/>
      <top style="hair"/>
      <bottom style="thin"/>
    </border>
    <border>
      <left style="hair"/>
      <right style="hair"/>
      <top style="hair"/>
      <bottom style="thin"/>
    </border>
    <border>
      <left style="thin"/>
      <right/>
      <top style="thin"/>
      <bottom style="thin"/>
    </border>
    <border>
      <left style="thin"/>
      <right/>
      <top style="hair"/>
      <bottom style="thin"/>
    </border>
    <border>
      <left style="thin"/>
      <right/>
      <top style="hair"/>
      <bottom/>
    </border>
    <border>
      <left/>
      <right style="thin"/>
      <top style="hair"/>
      <bottom style="hair"/>
    </border>
    <border>
      <left style="mediumDashed"/>
      <right/>
      <top style="mediumDashed"/>
      <bottom/>
    </border>
    <border>
      <left/>
      <right/>
      <top style="mediumDashed"/>
      <bottom/>
    </border>
    <border>
      <left/>
      <right style="mediumDashed"/>
      <top style="mediumDashed"/>
      <bottom/>
    </border>
    <border>
      <left style="mediumDashed"/>
      <right/>
      <top/>
      <bottom style="mediumDashed"/>
    </border>
    <border>
      <left/>
      <right/>
      <top/>
      <bottom style="mediumDashed"/>
    </border>
    <border>
      <left/>
      <right style="mediumDashed"/>
      <top/>
      <bottom style="mediumDashed"/>
    </border>
    <border>
      <left style="mediumDashed"/>
      <right/>
      <top/>
      <bottom/>
    </border>
    <border>
      <left/>
      <right style="mediumDashed"/>
      <top/>
      <bottom/>
    </border>
    <border>
      <left style="hair"/>
      <right style="thin"/>
      <top style="hair"/>
      <bottom style="thin"/>
    </border>
    <border>
      <left style="hair"/>
      <right/>
      <top/>
      <bottom style="hair"/>
    </border>
    <border>
      <left/>
      <right style="thin"/>
      <top style="thin"/>
      <bottom style="thin"/>
    </border>
    <border>
      <left style="thin"/>
      <right style="hair"/>
      <top style="double"/>
      <bottom style="hair"/>
    </border>
    <border>
      <left/>
      <right/>
      <top style="double"/>
      <bottom style="hair"/>
    </border>
    <border>
      <left/>
      <right style="thin"/>
      <top style="double"/>
      <bottom style="hair"/>
    </border>
    <border>
      <left style="thin"/>
      <right style="hair"/>
      <top style="double"/>
      <bottom style="thin"/>
    </border>
    <border>
      <left style="hair"/>
      <right/>
      <top style="double"/>
      <bottom style="thin"/>
    </border>
    <border>
      <left/>
      <right/>
      <top style="double"/>
      <bottom style="thin"/>
    </border>
    <border>
      <left/>
      <right style="thin"/>
      <top style="double"/>
      <bottom style="thin"/>
    </border>
    <border>
      <left style="hair"/>
      <right/>
      <top style="thin"/>
      <bottom style="thin"/>
    </border>
    <border>
      <left style="thin"/>
      <right style="hair"/>
      <top style="thin"/>
      <bottom style="double"/>
    </border>
    <border>
      <left/>
      <right/>
      <top style="thin"/>
      <bottom style="double"/>
    </border>
    <border>
      <left style="hair"/>
      <right/>
      <top style="thin"/>
      <bottom style="double"/>
    </border>
    <border>
      <left/>
      <right style="thin"/>
      <top style="thin"/>
      <bottom style="double"/>
    </border>
    <border>
      <left style="thin"/>
      <right/>
      <top style="thin"/>
      <bottom style="double"/>
    </border>
    <border>
      <left style="thin"/>
      <right style="thin"/>
      <top style="thin"/>
      <bottom style="thin"/>
    </border>
    <border>
      <left style="thin"/>
      <right>
        <color indexed="63"/>
      </right>
      <top style="double"/>
      <bottom style="hair"/>
    </border>
    <border>
      <left style="thin"/>
      <right style="thin"/>
      <top style="thin"/>
      <bottom>
        <color indexed="63"/>
      </bottom>
    </border>
    <border>
      <left style="thin"/>
      <right style="thin"/>
      <top>
        <color indexed="63"/>
      </top>
      <bottom style="thin"/>
    </border>
    <border>
      <left style="hair"/>
      <right style="thin"/>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hair"/>
      <right style="thin"/>
      <top style="thin"/>
      <bottom>
        <color indexed="63"/>
      </bottom>
    </border>
    <border>
      <left style="thick"/>
      <right style="thick"/>
      <top style="thick"/>
      <bottom style="thick"/>
    </border>
    <border>
      <left style="thin"/>
      <right style="hair"/>
      <top style="thin"/>
      <bottom>
        <color indexed="63"/>
      </bottom>
    </border>
    <border>
      <left style="hair"/>
      <right style="hair"/>
      <top style="thin"/>
      <bottom>
        <color indexed="63"/>
      </bottom>
    </border>
    <border>
      <left style="hair"/>
      <right style="double"/>
      <top style="hair"/>
      <bottom style="thin"/>
    </border>
    <border>
      <left style="hair"/>
      <right style="hair"/>
      <top/>
      <bottom style="hair"/>
    </border>
    <border>
      <left style="thin"/>
      <right style="thin"/>
      <top>
        <color indexed="63"/>
      </top>
      <bottom style="hair"/>
    </border>
    <border>
      <left style="thin"/>
      <right style="thin"/>
      <top style="hair"/>
      <bottom style="thin"/>
    </border>
    <border>
      <left/>
      <right style="hair"/>
      <top style="thin"/>
      <bottom style="double"/>
    </border>
    <border>
      <left style="thin"/>
      <right/>
      <top style="double"/>
      <bottom>
        <color indexed="63"/>
      </bottom>
    </border>
    <border>
      <left/>
      <right/>
      <top style="double"/>
      <bottom>
        <color indexed="63"/>
      </bottom>
    </border>
    <border>
      <left/>
      <right style="hair"/>
      <top style="double"/>
      <bottom>
        <color indexed="63"/>
      </bottom>
    </border>
    <border>
      <left/>
      <right style="hair"/>
      <top/>
      <bottom/>
    </border>
    <border>
      <left style="hair"/>
      <right/>
      <top style="double"/>
      <bottom>
        <color indexed="63"/>
      </bottom>
    </border>
    <border>
      <left style="hair"/>
      <right/>
      <top/>
      <bottom/>
    </border>
    <border>
      <left>
        <color indexed="63"/>
      </left>
      <right style="thin"/>
      <top style="double"/>
      <bottom>
        <color indexed="63"/>
      </bottom>
    </border>
    <border>
      <left style="hair"/>
      <right/>
      <top style="double"/>
      <bottom style="hair"/>
    </border>
    <border>
      <left style="thin"/>
      <right/>
      <top style="double"/>
      <bottom style="thin"/>
    </border>
    <border>
      <left/>
      <right style="hair"/>
      <top style="double"/>
      <bottom style="hair"/>
    </border>
    <border diagonalUp="1">
      <left style="thin"/>
      <right/>
      <top style="thin"/>
      <bottom/>
      <diagonal style="hair"/>
    </border>
    <border diagonalUp="1">
      <left/>
      <right/>
      <top style="thin"/>
      <bottom/>
      <diagonal style="hair"/>
    </border>
    <border diagonalUp="1">
      <left/>
      <right style="hair"/>
      <top style="thin"/>
      <bottom/>
      <diagonal style="hair"/>
    </border>
    <border diagonalUp="1">
      <left style="thin"/>
      <right/>
      <top/>
      <bottom style="hair"/>
      <diagonal style="hair"/>
    </border>
    <border diagonalUp="1">
      <left/>
      <right/>
      <top/>
      <bottom style="hair"/>
      <diagonal style="hair"/>
    </border>
    <border diagonalUp="1">
      <left/>
      <right style="hair"/>
      <top/>
      <bottom style="hair"/>
      <diagonal style="hair"/>
    </border>
    <border>
      <left style="thin"/>
      <right style="hair"/>
      <top/>
      <bottom style="thin"/>
    </border>
    <border>
      <left style="thin"/>
      <right style="hair"/>
      <top/>
      <bottom style="hair"/>
    </border>
    <border>
      <left style="hair"/>
      <right style="hair"/>
      <top/>
      <bottom/>
    </border>
    <border>
      <left style="double"/>
      <right>
        <color indexed="63"/>
      </right>
      <top style="thin"/>
      <bottom style="thin"/>
    </border>
    <border>
      <left style="double"/>
      <right>
        <color indexed="63"/>
      </right>
      <top style="thin"/>
      <bottom style="hair"/>
    </border>
    <border>
      <left style="double"/>
      <right>
        <color indexed="63"/>
      </right>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15" fillId="0" borderId="0">
      <alignment/>
      <protection/>
    </xf>
    <xf numFmtId="0" fontId="3" fillId="0" borderId="0">
      <alignment/>
      <protection/>
    </xf>
    <xf numFmtId="0" fontId="98" fillId="32" borderId="0" applyNumberFormat="0" applyBorder="0" applyAlignment="0" applyProtection="0"/>
  </cellStyleXfs>
  <cellXfs count="854">
    <xf numFmtId="0" fontId="0" fillId="0" borderId="0" xfId="0" applyAlignment="1">
      <alignment/>
    </xf>
    <xf numFmtId="0" fontId="3" fillId="33" borderId="0" xfId="0" applyFont="1" applyFill="1" applyAlignment="1">
      <alignment/>
    </xf>
    <xf numFmtId="0" fontId="3" fillId="33" borderId="0" xfId="0" applyFont="1" applyFill="1" applyAlignment="1" applyProtection="1">
      <alignment/>
      <protection/>
    </xf>
    <xf numFmtId="0" fontId="6" fillId="4" borderId="10" xfId="0" applyFont="1" applyFill="1" applyBorder="1" applyAlignment="1">
      <alignment vertical="center"/>
    </xf>
    <xf numFmtId="0" fontId="6" fillId="4" borderId="11" xfId="0" applyFont="1" applyFill="1" applyBorder="1" applyAlignment="1">
      <alignment vertical="center"/>
    </xf>
    <xf numFmtId="0" fontId="6" fillId="4" borderId="12" xfId="0" applyFont="1" applyFill="1" applyBorder="1" applyAlignment="1">
      <alignment vertical="center"/>
    </xf>
    <xf numFmtId="178" fontId="7" fillId="4" borderId="10" xfId="48" applyNumberFormat="1" applyFont="1" applyFill="1" applyBorder="1" applyAlignment="1">
      <alignment horizontal="center" vertical="center"/>
    </xf>
    <xf numFmtId="178" fontId="7" fillId="4" borderId="13" xfId="48" applyNumberFormat="1" applyFont="1" applyFill="1" applyBorder="1" applyAlignment="1">
      <alignment horizontal="center" vertical="center"/>
    </xf>
    <xf numFmtId="178" fontId="7" fillId="4" borderId="12" xfId="48" applyNumberFormat="1" applyFont="1" applyFill="1" applyBorder="1" applyAlignment="1">
      <alignment horizontal="center" vertical="center"/>
    </xf>
    <xf numFmtId="0" fontId="22" fillId="4" borderId="14" xfId="0" applyFont="1" applyFill="1" applyBorder="1" applyAlignment="1">
      <alignment horizontal="center" vertical="center"/>
    </xf>
    <xf numFmtId="0" fontId="6" fillId="4" borderId="14" xfId="0" applyFont="1" applyFill="1" applyBorder="1" applyAlignment="1">
      <alignment horizontal="center" vertical="center"/>
    </xf>
    <xf numFmtId="0" fontId="3" fillId="4" borderId="0" xfId="0" applyFont="1" applyFill="1" applyAlignment="1">
      <alignment vertical="center"/>
    </xf>
    <xf numFmtId="49" fontId="3" fillId="4" borderId="0" xfId="0" applyNumberFormat="1" applyFont="1" applyFill="1" applyAlignment="1">
      <alignment horizontal="right" vertical="center"/>
    </xf>
    <xf numFmtId="0" fontId="4" fillId="4" borderId="0" xfId="0" applyFont="1" applyFill="1" applyAlignment="1">
      <alignment vertical="center"/>
    </xf>
    <xf numFmtId="49" fontId="3" fillId="4" borderId="0" xfId="0" applyNumberFormat="1" applyFont="1" applyFill="1" applyAlignment="1">
      <alignment horizontal="left" vertical="center"/>
    </xf>
    <xf numFmtId="0" fontId="3" fillId="4" borderId="0" xfId="0" applyFont="1" applyFill="1" applyAlignment="1">
      <alignment horizontal="right" vertical="center"/>
    </xf>
    <xf numFmtId="49" fontId="9" fillId="4" borderId="0" xfId="0" applyNumberFormat="1" applyFont="1" applyFill="1" applyAlignment="1">
      <alignment horizontal="right" vertical="center"/>
    </xf>
    <xf numFmtId="0" fontId="9" fillId="4" borderId="0" xfId="0" applyFont="1" applyFill="1" applyAlignment="1">
      <alignment vertical="center"/>
    </xf>
    <xf numFmtId="0" fontId="3" fillId="4" borderId="15" xfId="0" applyFont="1" applyFill="1" applyBorder="1" applyAlignment="1">
      <alignment vertical="center"/>
    </xf>
    <xf numFmtId="0" fontId="3" fillId="4" borderId="16" xfId="0" applyFont="1" applyFill="1" applyBorder="1" applyAlignment="1">
      <alignment vertical="center"/>
    </xf>
    <xf numFmtId="49" fontId="3" fillId="4" borderId="17" xfId="0" applyNumberFormat="1" applyFont="1" applyFill="1" applyBorder="1" applyAlignment="1">
      <alignment horizontal="right" vertical="center"/>
    </xf>
    <xf numFmtId="0" fontId="3" fillId="4" borderId="0" xfId="0" applyFont="1" applyFill="1" applyBorder="1" applyAlignment="1">
      <alignment vertical="center"/>
    </xf>
    <xf numFmtId="0" fontId="3" fillId="4" borderId="18" xfId="0" applyFont="1" applyFill="1" applyBorder="1" applyAlignment="1">
      <alignment vertical="center"/>
    </xf>
    <xf numFmtId="0" fontId="6" fillId="4" borderId="19" xfId="0" applyFont="1" applyFill="1" applyBorder="1" applyAlignment="1">
      <alignment vertical="center"/>
    </xf>
    <xf numFmtId="0" fontId="6" fillId="4" borderId="15" xfId="0" applyFont="1" applyFill="1" applyBorder="1" applyAlignment="1">
      <alignment vertical="center"/>
    </xf>
    <xf numFmtId="0" fontId="6" fillId="4" borderId="20" xfId="0" applyFont="1" applyFill="1" applyBorder="1" applyAlignment="1">
      <alignment vertical="center"/>
    </xf>
    <xf numFmtId="0" fontId="6" fillId="4" borderId="13" xfId="0" applyFont="1" applyFill="1" applyBorder="1" applyAlignment="1">
      <alignment vertical="center"/>
    </xf>
    <xf numFmtId="0" fontId="6" fillId="4" borderId="21" xfId="0" applyFont="1" applyFill="1" applyBorder="1" applyAlignment="1">
      <alignment vertical="center"/>
    </xf>
    <xf numFmtId="0" fontId="3" fillId="4" borderId="11" xfId="0" applyFont="1" applyFill="1" applyBorder="1" applyAlignment="1">
      <alignment vertical="center"/>
    </xf>
    <xf numFmtId="0" fontId="6" fillId="4" borderId="22" xfId="0" applyFont="1" applyFill="1" applyBorder="1" applyAlignment="1">
      <alignment vertical="center"/>
    </xf>
    <xf numFmtId="0" fontId="6" fillId="4" borderId="11" xfId="0" applyFont="1" applyFill="1" applyBorder="1" applyAlignment="1">
      <alignment horizontal="centerContinuous" vertical="center"/>
    </xf>
    <xf numFmtId="0" fontId="6" fillId="4" borderId="12" xfId="0" applyFont="1" applyFill="1" applyBorder="1" applyAlignment="1">
      <alignment horizontal="centerContinuous" vertical="center"/>
    </xf>
    <xf numFmtId="49" fontId="3" fillId="4" borderId="23" xfId="0" applyNumberFormat="1" applyFont="1" applyFill="1" applyBorder="1" applyAlignment="1">
      <alignment horizontal="right" vertical="center"/>
    </xf>
    <xf numFmtId="0" fontId="3" fillId="4" borderId="24" xfId="0" applyFont="1" applyFill="1" applyBorder="1" applyAlignment="1">
      <alignment vertical="center"/>
    </xf>
    <xf numFmtId="0" fontId="3" fillId="4" borderId="25" xfId="0" applyFont="1" applyFill="1" applyBorder="1" applyAlignment="1">
      <alignment vertical="center"/>
    </xf>
    <xf numFmtId="0" fontId="6" fillId="4" borderId="26" xfId="0" applyFont="1" applyFill="1" applyBorder="1" applyAlignment="1">
      <alignment vertical="center"/>
    </xf>
    <xf numFmtId="0" fontId="6" fillId="4" borderId="27" xfId="0" applyFont="1" applyFill="1" applyBorder="1" applyAlignment="1">
      <alignment vertical="center"/>
    </xf>
    <xf numFmtId="0" fontId="6" fillId="4" borderId="28" xfId="0" applyFont="1" applyFill="1" applyBorder="1" applyAlignment="1">
      <alignment vertical="center"/>
    </xf>
    <xf numFmtId="0" fontId="6" fillId="4" borderId="29" xfId="0" applyFont="1" applyFill="1" applyBorder="1" applyAlignment="1">
      <alignment horizontal="center" vertical="center"/>
    </xf>
    <xf numFmtId="0" fontId="6" fillId="4" borderId="30" xfId="0" applyFont="1" applyFill="1" applyBorder="1" applyAlignment="1">
      <alignment vertical="center"/>
    </xf>
    <xf numFmtId="178" fontId="3" fillId="4" borderId="29" xfId="48" applyNumberFormat="1" applyFont="1" applyFill="1" applyBorder="1" applyAlignment="1">
      <alignment vertical="center"/>
    </xf>
    <xf numFmtId="0" fontId="6" fillId="4" borderId="31" xfId="0" applyFont="1" applyFill="1" applyBorder="1" applyAlignment="1">
      <alignment horizontal="center" vertical="center"/>
    </xf>
    <xf numFmtId="0" fontId="6" fillId="4" borderId="32" xfId="0" applyFont="1" applyFill="1" applyBorder="1" applyAlignment="1">
      <alignment vertical="center"/>
    </xf>
    <xf numFmtId="176" fontId="6" fillId="4" borderId="33" xfId="0" applyNumberFormat="1" applyFont="1" applyFill="1" applyBorder="1" applyAlignment="1">
      <alignment horizontal="center" vertical="center"/>
    </xf>
    <xf numFmtId="0" fontId="6" fillId="4" borderId="34" xfId="0" applyFont="1" applyFill="1" applyBorder="1" applyAlignment="1">
      <alignment vertical="center"/>
    </xf>
    <xf numFmtId="49" fontId="6" fillId="4" borderId="34" xfId="0" applyNumberFormat="1" applyFont="1" applyFill="1" applyBorder="1" applyAlignment="1">
      <alignment horizontal="left" vertical="center"/>
    </xf>
    <xf numFmtId="0" fontId="6" fillId="4" borderId="33" xfId="0" applyFont="1" applyFill="1" applyBorder="1" applyAlignment="1">
      <alignment vertical="center"/>
    </xf>
    <xf numFmtId="0" fontId="6" fillId="4" borderId="0" xfId="0" applyFont="1" applyFill="1" applyBorder="1" applyAlignment="1">
      <alignment vertical="center"/>
    </xf>
    <xf numFmtId="0" fontId="20" fillId="4" borderId="32" xfId="0" applyFont="1" applyFill="1" applyBorder="1" applyAlignment="1">
      <alignment vertical="center"/>
    </xf>
    <xf numFmtId="0" fontId="6" fillId="4" borderId="34" xfId="0" applyNumberFormat="1" applyFont="1" applyFill="1" applyBorder="1" applyAlignment="1" applyProtection="1">
      <alignment horizontal="left" vertical="center"/>
      <protection locked="0"/>
    </xf>
    <xf numFmtId="49" fontId="99" fillId="4" borderId="0" xfId="0" applyNumberFormat="1" applyFont="1" applyFill="1" applyAlignment="1">
      <alignment horizontal="left" vertical="center"/>
    </xf>
    <xf numFmtId="0" fontId="3" fillId="4" borderId="0" xfId="0" applyFont="1" applyFill="1" applyAlignment="1" applyProtection="1">
      <alignment vertical="center"/>
      <protection/>
    </xf>
    <xf numFmtId="49" fontId="6" fillId="4" borderId="31" xfId="0" applyNumberFormat="1" applyFont="1" applyFill="1" applyBorder="1" applyAlignment="1">
      <alignment horizontal="center" vertical="center"/>
    </xf>
    <xf numFmtId="49" fontId="6" fillId="4" borderId="32" xfId="0" applyNumberFormat="1" applyFont="1" applyFill="1" applyBorder="1" applyAlignment="1">
      <alignment vertical="center"/>
    </xf>
    <xf numFmtId="49" fontId="9" fillId="4" borderId="19" xfId="0" applyNumberFormat="1" applyFont="1" applyFill="1" applyBorder="1" applyAlignment="1">
      <alignment horizontal="right" vertical="center"/>
    </xf>
    <xf numFmtId="49" fontId="3" fillId="4" borderId="15" xfId="0" applyNumberFormat="1" applyFont="1" applyFill="1" applyBorder="1" applyAlignment="1">
      <alignment horizontal="left" vertical="center"/>
    </xf>
    <xf numFmtId="0" fontId="3" fillId="4" borderId="35" xfId="0" applyFont="1" applyFill="1" applyBorder="1" applyAlignment="1">
      <alignment vertical="center"/>
    </xf>
    <xf numFmtId="49" fontId="3" fillId="4" borderId="0" xfId="0" applyNumberFormat="1" applyFont="1" applyFill="1" applyBorder="1" applyAlignment="1" applyProtection="1">
      <alignment horizontal="left" vertical="center"/>
      <protection locked="0"/>
    </xf>
    <xf numFmtId="0" fontId="3" fillId="4" borderId="36" xfId="0" applyFont="1" applyFill="1" applyBorder="1" applyAlignment="1">
      <alignment vertical="center"/>
    </xf>
    <xf numFmtId="0" fontId="3" fillId="4" borderId="37" xfId="0" applyFont="1" applyFill="1" applyBorder="1" applyAlignment="1">
      <alignment vertical="center"/>
    </xf>
    <xf numFmtId="0" fontId="3" fillId="4" borderId="38" xfId="0" applyFont="1" applyFill="1" applyBorder="1" applyAlignment="1">
      <alignment vertical="center"/>
    </xf>
    <xf numFmtId="0" fontId="3" fillId="4" borderId="39" xfId="0" applyFont="1" applyFill="1" applyBorder="1" applyAlignment="1">
      <alignment vertical="center"/>
    </xf>
    <xf numFmtId="0" fontId="6" fillId="4" borderId="31" xfId="0" applyFont="1" applyFill="1" applyBorder="1" applyAlignment="1">
      <alignment vertical="center"/>
    </xf>
    <xf numFmtId="49" fontId="3" fillId="4" borderId="26" xfId="0" applyNumberFormat="1" applyFont="1" applyFill="1" applyBorder="1" applyAlignment="1">
      <alignment horizontal="right" vertical="center"/>
    </xf>
    <xf numFmtId="0" fontId="6" fillId="4" borderId="40" xfId="0" applyFont="1" applyFill="1" applyBorder="1" applyAlignment="1">
      <alignment vertical="center"/>
    </xf>
    <xf numFmtId="176" fontId="6" fillId="4" borderId="41" xfId="0" applyNumberFormat="1" applyFont="1" applyFill="1" applyBorder="1" applyAlignment="1">
      <alignment horizontal="center" vertical="center"/>
    </xf>
    <xf numFmtId="178" fontId="3" fillId="4" borderId="42" xfId="48" applyNumberFormat="1" applyFont="1" applyFill="1" applyBorder="1" applyAlignment="1">
      <alignment vertical="center"/>
    </xf>
    <xf numFmtId="49" fontId="9" fillId="4" borderId="17" xfId="0" applyNumberFormat="1" applyFont="1" applyFill="1" applyBorder="1" applyAlignment="1">
      <alignment horizontal="right" vertical="center"/>
    </xf>
    <xf numFmtId="0" fontId="9" fillId="4" borderId="0" xfId="0" applyFont="1" applyFill="1" applyBorder="1" applyAlignment="1">
      <alignment vertical="center"/>
    </xf>
    <xf numFmtId="49" fontId="3" fillId="4" borderId="38" xfId="0" applyNumberFormat="1" applyFont="1" applyFill="1" applyBorder="1" applyAlignment="1" applyProtection="1">
      <alignment horizontal="left" vertical="center"/>
      <protection locked="0"/>
    </xf>
    <xf numFmtId="0" fontId="6" fillId="4" borderId="43" xfId="0" applyFont="1" applyFill="1" applyBorder="1" applyAlignment="1">
      <alignment vertical="center"/>
    </xf>
    <xf numFmtId="0" fontId="6" fillId="4" borderId="44" xfId="0" applyFont="1" applyFill="1" applyBorder="1" applyAlignment="1">
      <alignment vertical="center"/>
    </xf>
    <xf numFmtId="0" fontId="6" fillId="4" borderId="45" xfId="0" applyFont="1" applyFill="1" applyBorder="1" applyAlignment="1">
      <alignment vertical="center"/>
    </xf>
    <xf numFmtId="178" fontId="3" fillId="4" borderId="45" xfId="48" applyNumberFormat="1" applyFont="1" applyFill="1" applyBorder="1" applyAlignment="1">
      <alignment vertical="center"/>
    </xf>
    <xf numFmtId="178" fontId="3" fillId="4" borderId="46" xfId="48" applyNumberFormat="1" applyFont="1" applyFill="1" applyBorder="1" applyAlignment="1">
      <alignment vertical="center"/>
    </xf>
    <xf numFmtId="178" fontId="3" fillId="4" borderId="15" xfId="48" applyNumberFormat="1" applyFont="1" applyFill="1" applyBorder="1" applyAlignment="1" applyProtection="1">
      <alignment vertical="center"/>
      <protection locked="0"/>
    </xf>
    <xf numFmtId="178" fontId="3" fillId="4" borderId="15" xfId="48" applyNumberFormat="1" applyFont="1" applyFill="1" applyBorder="1" applyAlignment="1">
      <alignment vertical="center"/>
    </xf>
    <xf numFmtId="49" fontId="3" fillId="4" borderId="38" xfId="0" applyNumberFormat="1" applyFont="1" applyFill="1" applyBorder="1" applyAlignment="1">
      <alignment horizontal="left" vertical="center"/>
    </xf>
    <xf numFmtId="0" fontId="6" fillId="4" borderId="13"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47" xfId="0" applyFont="1" applyFill="1" applyBorder="1" applyAlignment="1">
      <alignment vertical="center"/>
    </xf>
    <xf numFmtId="0" fontId="6" fillId="4" borderId="14" xfId="0" applyFont="1" applyFill="1" applyBorder="1" applyAlignment="1">
      <alignment vertical="center"/>
    </xf>
    <xf numFmtId="0" fontId="3" fillId="4" borderId="21" xfId="0" applyFont="1" applyFill="1" applyBorder="1" applyAlignment="1">
      <alignment vertical="center"/>
    </xf>
    <xf numFmtId="0" fontId="3" fillId="4" borderId="48" xfId="0" applyFont="1" applyFill="1" applyBorder="1" applyAlignment="1">
      <alignment vertical="center"/>
    </xf>
    <xf numFmtId="49" fontId="9" fillId="4" borderId="21" xfId="0" applyNumberFormat="1" applyFont="1" applyFill="1" applyBorder="1" applyAlignment="1">
      <alignment horizontal="right" vertical="center"/>
    </xf>
    <xf numFmtId="0" fontId="9" fillId="4" borderId="11" xfId="0" applyFont="1" applyFill="1" applyBorder="1" applyAlignment="1">
      <alignment vertical="center"/>
    </xf>
    <xf numFmtId="49" fontId="9" fillId="4" borderId="49" xfId="0" applyNumberFormat="1" applyFont="1" applyFill="1" applyBorder="1" applyAlignment="1">
      <alignment horizontal="right" vertical="center"/>
    </xf>
    <xf numFmtId="0" fontId="3" fillId="4" borderId="50" xfId="0" applyFont="1" applyFill="1" applyBorder="1" applyAlignment="1">
      <alignment vertical="center"/>
    </xf>
    <xf numFmtId="0" fontId="7" fillId="4" borderId="48" xfId="0" applyFont="1" applyFill="1" applyBorder="1" applyAlignment="1">
      <alignment horizontal="centerContinuous" vertical="center"/>
    </xf>
    <xf numFmtId="0" fontId="7" fillId="4" borderId="34" xfId="0" applyFont="1" applyFill="1" applyBorder="1" applyAlignment="1">
      <alignment horizontal="centerContinuous" vertical="center"/>
    </xf>
    <xf numFmtId="0" fontId="7" fillId="4" borderId="33" xfId="0" applyFont="1" applyFill="1" applyBorder="1" applyAlignment="1">
      <alignment horizontal="centerContinuous" vertical="center"/>
    </xf>
    <xf numFmtId="0" fontId="3" fillId="4" borderId="51" xfId="0" applyFont="1" applyFill="1" applyBorder="1" applyAlignment="1">
      <alignment vertical="center"/>
    </xf>
    <xf numFmtId="0" fontId="9" fillId="4" borderId="24" xfId="0" applyFont="1" applyFill="1" applyBorder="1" applyAlignment="1">
      <alignment vertical="center"/>
    </xf>
    <xf numFmtId="0" fontId="9" fillId="4" borderId="51" xfId="0" applyFont="1" applyFill="1" applyBorder="1" applyAlignment="1">
      <alignment vertical="center"/>
    </xf>
    <xf numFmtId="49" fontId="23" fillId="4" borderId="0" xfId="0" applyNumberFormat="1" applyFont="1" applyFill="1" applyAlignment="1">
      <alignment vertical="center"/>
    </xf>
    <xf numFmtId="0" fontId="23" fillId="4" borderId="0" xfId="0" applyFont="1" applyFill="1" applyAlignment="1">
      <alignment vertical="center"/>
    </xf>
    <xf numFmtId="49" fontId="23" fillId="4" borderId="0" xfId="0" applyNumberFormat="1" applyFont="1" applyFill="1" applyAlignment="1">
      <alignment horizontal="left" vertical="center"/>
    </xf>
    <xf numFmtId="49" fontId="23" fillId="4" borderId="0" xfId="0" applyNumberFormat="1" applyFont="1" applyFill="1" applyAlignment="1">
      <alignment horizontal="right" vertical="center"/>
    </xf>
    <xf numFmtId="0" fontId="6" fillId="4" borderId="52" xfId="0" applyFont="1" applyFill="1" applyBorder="1" applyAlignment="1">
      <alignment vertical="center"/>
    </xf>
    <xf numFmtId="0" fontId="6" fillId="4" borderId="53" xfId="0" applyFont="1" applyFill="1" applyBorder="1" applyAlignment="1">
      <alignment vertical="center"/>
    </xf>
    <xf numFmtId="49" fontId="9" fillId="4" borderId="0" xfId="0" applyNumberFormat="1" applyFont="1" applyFill="1" applyAlignment="1">
      <alignment vertical="center"/>
    </xf>
    <xf numFmtId="0" fontId="6" fillId="4" borderId="14" xfId="0" applyFont="1" applyFill="1" applyBorder="1" applyAlignment="1">
      <alignment horizontal="centerContinuous" vertical="center"/>
    </xf>
    <xf numFmtId="178" fontId="3" fillId="4" borderId="0" xfId="48" applyNumberFormat="1" applyFont="1" applyFill="1" applyBorder="1" applyAlignment="1">
      <alignment vertical="center"/>
    </xf>
    <xf numFmtId="0" fontId="14" fillId="4" borderId="14" xfId="0" applyFont="1" applyFill="1" applyBorder="1" applyAlignment="1">
      <alignment horizontal="right" vertical="center"/>
    </xf>
    <xf numFmtId="0" fontId="6" fillId="4" borderId="49" xfId="0" applyFont="1" applyFill="1" applyBorder="1" applyAlignment="1">
      <alignment vertical="center"/>
    </xf>
    <xf numFmtId="0" fontId="6" fillId="4" borderId="50" xfId="0" applyFont="1" applyFill="1" applyBorder="1" applyAlignment="1">
      <alignment vertical="center"/>
    </xf>
    <xf numFmtId="0" fontId="3" fillId="4" borderId="54" xfId="0" applyFont="1" applyFill="1" applyBorder="1" applyAlignment="1">
      <alignment vertical="center"/>
    </xf>
    <xf numFmtId="0" fontId="6" fillId="4" borderId="41" xfId="0" applyFont="1" applyFill="1" applyBorder="1" applyAlignment="1">
      <alignment vertical="center"/>
    </xf>
    <xf numFmtId="0" fontId="3" fillId="4" borderId="55" xfId="0" applyFont="1" applyFill="1" applyBorder="1" applyAlignment="1">
      <alignment vertical="center"/>
    </xf>
    <xf numFmtId="0" fontId="8" fillId="4" borderId="0" xfId="0" applyFont="1" applyFill="1" applyAlignment="1">
      <alignment vertical="center"/>
    </xf>
    <xf numFmtId="0" fontId="7" fillId="4" borderId="0" xfId="0" applyFont="1" applyFill="1" applyAlignment="1">
      <alignment vertical="center"/>
    </xf>
    <xf numFmtId="0" fontId="6" fillId="4" borderId="38" xfId="0" applyFont="1" applyFill="1" applyBorder="1" applyAlignment="1">
      <alignment vertical="center"/>
    </xf>
    <xf numFmtId="0" fontId="6" fillId="4" borderId="54" xfId="0" applyFont="1" applyFill="1" applyBorder="1" applyAlignment="1">
      <alignment vertical="center"/>
    </xf>
    <xf numFmtId="0" fontId="6" fillId="4" borderId="56" xfId="0" applyFont="1" applyFill="1" applyBorder="1" applyAlignment="1">
      <alignment vertical="center"/>
    </xf>
    <xf numFmtId="178" fontId="3" fillId="4" borderId="43" xfId="48" applyNumberFormat="1" applyFont="1" applyFill="1" applyBorder="1" applyAlignment="1">
      <alignment vertical="center"/>
    </xf>
    <xf numFmtId="0" fontId="3" fillId="4" borderId="23" xfId="0" applyFont="1" applyFill="1" applyBorder="1" applyAlignment="1">
      <alignment vertical="center"/>
    </xf>
    <xf numFmtId="0" fontId="6" fillId="4" borderId="57" xfId="0" applyFont="1" applyFill="1" applyBorder="1" applyAlignment="1">
      <alignment vertical="center"/>
    </xf>
    <xf numFmtId="0" fontId="6" fillId="4" borderId="58" xfId="0" applyFont="1" applyFill="1" applyBorder="1" applyAlignment="1">
      <alignment vertical="center"/>
    </xf>
    <xf numFmtId="49" fontId="6" fillId="4" borderId="21" xfId="0" applyNumberFormat="1" applyFont="1" applyFill="1" applyBorder="1" applyAlignment="1">
      <alignment horizontal="center" vertical="center"/>
    </xf>
    <xf numFmtId="0" fontId="3" fillId="4" borderId="56" xfId="0" applyFont="1" applyFill="1" applyBorder="1" applyAlignment="1">
      <alignment vertical="center"/>
    </xf>
    <xf numFmtId="49" fontId="3" fillId="4" borderId="17" xfId="0" applyNumberFormat="1" applyFont="1" applyFill="1" applyBorder="1" applyAlignment="1">
      <alignment horizontal="center" vertical="center"/>
    </xf>
    <xf numFmtId="49" fontId="6" fillId="4" borderId="17" xfId="0" applyNumberFormat="1" applyFont="1" applyFill="1" applyBorder="1" applyAlignment="1">
      <alignment horizontal="center" vertical="center"/>
    </xf>
    <xf numFmtId="0" fontId="99" fillId="4" borderId="0" xfId="0" applyFont="1" applyFill="1" applyBorder="1" applyAlignment="1">
      <alignment vertical="center"/>
    </xf>
    <xf numFmtId="49" fontId="3" fillId="4" borderId="0" xfId="0" applyNumberFormat="1" applyFont="1" applyFill="1" applyBorder="1" applyAlignment="1" applyProtection="1">
      <alignment horizontal="right" vertical="center"/>
      <protection locked="0"/>
    </xf>
    <xf numFmtId="0" fontId="100" fillId="4" borderId="0" xfId="0" applyFont="1" applyFill="1" applyAlignment="1">
      <alignment vertical="center"/>
    </xf>
    <xf numFmtId="0" fontId="6" fillId="4" borderId="59" xfId="0" applyFont="1" applyFill="1" applyBorder="1" applyAlignment="1">
      <alignment vertical="center"/>
    </xf>
    <xf numFmtId="182" fontId="3" fillId="4" borderId="60" xfId="48" applyNumberFormat="1" applyFont="1" applyFill="1" applyBorder="1" applyAlignment="1" applyProtection="1">
      <alignment vertical="center"/>
      <protection locked="0"/>
    </xf>
    <xf numFmtId="0" fontId="6" fillId="4" borderId="61" xfId="0" applyFont="1" applyFill="1" applyBorder="1" applyAlignment="1">
      <alignment vertical="center"/>
    </xf>
    <xf numFmtId="49" fontId="3" fillId="4" borderId="56" xfId="0" applyNumberFormat="1" applyFont="1" applyFill="1" applyBorder="1" applyAlignment="1" applyProtection="1">
      <alignment horizontal="right" vertical="center"/>
      <protection locked="0"/>
    </xf>
    <xf numFmtId="49" fontId="7" fillId="4" borderId="0" xfId="0" applyNumberFormat="1" applyFont="1" applyFill="1" applyAlignment="1">
      <alignment vertical="center"/>
    </xf>
    <xf numFmtId="0" fontId="15" fillId="4" borderId="0" xfId="0" applyFont="1" applyFill="1" applyAlignment="1" applyProtection="1">
      <alignment vertical="center"/>
      <protection/>
    </xf>
    <xf numFmtId="49" fontId="3" fillId="4" borderId="11" xfId="0" applyNumberFormat="1" applyFont="1" applyFill="1" applyBorder="1" applyAlignment="1" applyProtection="1">
      <alignment horizontal="right" vertical="center"/>
      <protection locked="0"/>
    </xf>
    <xf numFmtId="0" fontId="16" fillId="4" borderId="0" xfId="0" applyFont="1" applyFill="1" applyAlignment="1">
      <alignment horizontal="right" vertical="center"/>
    </xf>
    <xf numFmtId="0" fontId="6" fillId="4" borderId="62" xfId="0" applyFont="1" applyFill="1" applyBorder="1" applyAlignment="1">
      <alignment vertical="center"/>
    </xf>
    <xf numFmtId="0" fontId="20" fillId="4" borderId="54" xfId="0" applyFont="1" applyFill="1" applyBorder="1" applyAlignment="1">
      <alignment vertical="center"/>
    </xf>
    <xf numFmtId="0" fontId="101" fillId="4" borderId="0" xfId="0" applyFont="1" applyFill="1" applyAlignment="1">
      <alignment vertical="center"/>
    </xf>
    <xf numFmtId="0" fontId="26" fillId="4" borderId="37" xfId="0" applyFont="1" applyFill="1" applyBorder="1" applyAlignment="1">
      <alignment vertical="center"/>
    </xf>
    <xf numFmtId="49" fontId="102" fillId="4" borderId="0" xfId="0" applyNumberFormat="1" applyFont="1" applyFill="1" applyAlignment="1">
      <alignment horizontal="left" vertical="center"/>
    </xf>
    <xf numFmtId="49" fontId="9" fillId="4" borderId="63" xfId="0" applyNumberFormat="1" applyFont="1" applyFill="1" applyBorder="1" applyAlignment="1">
      <alignment horizontal="right" vertical="center"/>
    </xf>
    <xf numFmtId="0" fontId="26" fillId="4" borderId="38" xfId="0" applyFont="1" applyFill="1" applyBorder="1" applyAlignment="1">
      <alignment vertical="center"/>
    </xf>
    <xf numFmtId="0" fontId="26" fillId="4" borderId="0" xfId="0" applyFont="1" applyFill="1" applyBorder="1" applyAlignment="1">
      <alignment vertical="center"/>
    </xf>
    <xf numFmtId="0" fontId="26" fillId="4" borderId="15" xfId="0" applyFont="1" applyFill="1" applyBorder="1" applyAlignment="1">
      <alignment vertical="center"/>
    </xf>
    <xf numFmtId="183" fontId="6" fillId="4" borderId="40" xfId="48" applyNumberFormat="1" applyFont="1" applyFill="1" applyBorder="1" applyAlignment="1">
      <alignment vertical="center"/>
    </xf>
    <xf numFmtId="183" fontId="6" fillId="4" borderId="54" xfId="48" applyNumberFormat="1" applyFont="1" applyFill="1" applyBorder="1" applyAlignment="1">
      <alignment vertical="center"/>
    </xf>
    <xf numFmtId="49" fontId="99" fillId="4" borderId="11" xfId="0" applyNumberFormat="1" applyFont="1" applyFill="1" applyBorder="1" applyAlignment="1">
      <alignment horizontal="left" vertical="center"/>
    </xf>
    <xf numFmtId="49" fontId="3" fillId="4" borderId="11" xfId="0" applyNumberFormat="1" applyFont="1" applyFill="1" applyBorder="1" applyAlignment="1">
      <alignment horizontal="left" vertical="center"/>
    </xf>
    <xf numFmtId="0" fontId="3" fillId="4" borderId="22" xfId="0" applyFont="1" applyFill="1" applyBorder="1" applyAlignment="1">
      <alignment vertical="center"/>
    </xf>
    <xf numFmtId="0" fontId="3" fillId="4" borderId="0" xfId="0" applyFont="1" applyFill="1" applyAlignment="1">
      <alignment/>
    </xf>
    <xf numFmtId="0" fontId="6" fillId="4" borderId="49" xfId="0" applyFont="1" applyFill="1" applyBorder="1" applyAlignment="1">
      <alignment horizontal="centerContinuous" vertical="center"/>
    </xf>
    <xf numFmtId="0" fontId="6" fillId="4" borderId="22" xfId="0" applyFont="1" applyFill="1" applyBorder="1" applyAlignment="1">
      <alignment horizontal="centerContinuous" vertical="center"/>
    </xf>
    <xf numFmtId="49" fontId="6" fillId="4" borderId="11" xfId="0" applyNumberFormat="1" applyFont="1" applyFill="1" applyBorder="1" applyAlignment="1">
      <alignment horizontal="centerContinuous" vertical="center"/>
    </xf>
    <xf numFmtId="0" fontId="3" fillId="4" borderId="50" xfId="0" applyFont="1" applyFill="1" applyBorder="1" applyAlignment="1">
      <alignment horizontal="centerContinuous" vertical="center"/>
    </xf>
    <xf numFmtId="0" fontId="6" fillId="4" borderId="55" xfId="0" applyFont="1" applyFill="1" applyBorder="1" applyAlignment="1" applyProtection="1">
      <alignment horizontal="left" vertical="center"/>
      <protection/>
    </xf>
    <xf numFmtId="0" fontId="6" fillId="4" borderId="21" xfId="0" applyNumberFormat="1" applyFont="1" applyFill="1" applyBorder="1" applyAlignment="1" applyProtection="1">
      <alignment horizontal="centerContinuous" vertical="center"/>
      <protection locked="0"/>
    </xf>
    <xf numFmtId="0" fontId="6" fillId="4" borderId="11" xfId="0" applyNumberFormat="1" applyFont="1" applyFill="1" applyBorder="1" applyAlignment="1" applyProtection="1">
      <alignment horizontal="centerContinuous" vertical="center"/>
      <protection locked="0"/>
    </xf>
    <xf numFmtId="0" fontId="6" fillId="4" borderId="22" xfId="0" applyNumberFormat="1" applyFont="1" applyFill="1" applyBorder="1" applyAlignment="1" applyProtection="1">
      <alignment horizontal="centerContinuous" vertical="center"/>
      <protection locked="0"/>
    </xf>
    <xf numFmtId="0" fontId="6" fillId="4" borderId="21" xfId="0" applyNumberFormat="1" applyFont="1" applyFill="1" applyBorder="1" applyAlignment="1">
      <alignment vertical="center"/>
    </xf>
    <xf numFmtId="178" fontId="17" fillId="34" borderId="14" xfId="48" applyNumberFormat="1" applyFont="1" applyFill="1" applyBorder="1" applyAlignment="1" applyProtection="1">
      <alignment/>
      <protection locked="0"/>
    </xf>
    <xf numFmtId="191" fontId="17" fillId="34" borderId="29" xfId="48" applyNumberFormat="1" applyFont="1" applyFill="1" applyBorder="1" applyAlignment="1" applyProtection="1">
      <alignment/>
      <protection locked="0"/>
    </xf>
    <xf numFmtId="191" fontId="17" fillId="34" borderId="42" xfId="48" applyNumberFormat="1" applyFont="1" applyFill="1" applyBorder="1" applyAlignment="1" applyProtection="1">
      <alignment/>
      <protection locked="0"/>
    </xf>
    <xf numFmtId="178" fontId="17" fillId="34" borderId="53" xfId="48" applyNumberFormat="1" applyFont="1" applyFill="1" applyBorder="1" applyAlignment="1" applyProtection="1">
      <alignment/>
      <protection locked="0"/>
    </xf>
    <xf numFmtId="191" fontId="17" fillId="0" borderId="47" xfId="0" applyNumberFormat="1" applyFont="1" applyFill="1" applyBorder="1" applyAlignment="1" applyProtection="1">
      <alignment/>
      <protection locked="0"/>
    </xf>
    <xf numFmtId="191" fontId="17" fillId="0" borderId="14" xfId="0" applyNumberFormat="1" applyFont="1" applyFill="1" applyBorder="1" applyAlignment="1" applyProtection="1">
      <alignment/>
      <protection locked="0"/>
    </xf>
    <xf numFmtId="191" fontId="17" fillId="0" borderId="29" xfId="0" applyNumberFormat="1" applyFont="1" applyFill="1" applyBorder="1" applyAlignment="1" applyProtection="1">
      <alignment/>
      <protection locked="0"/>
    </xf>
    <xf numFmtId="185" fontId="3" fillId="4" borderId="14" xfId="48" applyNumberFormat="1" applyFont="1" applyFill="1" applyBorder="1" applyAlignment="1" applyProtection="1">
      <alignment/>
      <protection/>
    </xf>
    <xf numFmtId="184" fontId="17" fillId="34" borderId="14" xfId="48" applyNumberFormat="1" applyFont="1" applyFill="1" applyBorder="1" applyAlignment="1" applyProtection="1">
      <alignment/>
      <protection locked="0"/>
    </xf>
    <xf numFmtId="177" fontId="17" fillId="0" borderId="40" xfId="0" applyNumberFormat="1" applyFont="1" applyFill="1" applyBorder="1" applyAlignment="1" applyProtection="1">
      <alignment vertical="center"/>
      <protection locked="0"/>
    </xf>
    <xf numFmtId="0" fontId="17" fillId="34" borderId="62" xfId="0" applyNumberFormat="1" applyFont="1" applyFill="1" applyBorder="1" applyAlignment="1" applyProtection="1">
      <alignment horizontal="right" vertical="center"/>
      <protection locked="0"/>
    </xf>
    <xf numFmtId="188" fontId="17" fillId="0" borderId="64" xfId="0" applyNumberFormat="1" applyFont="1" applyFill="1" applyBorder="1" applyAlignment="1" applyProtection="1">
      <alignment vertical="center"/>
      <protection locked="0"/>
    </xf>
    <xf numFmtId="188" fontId="17" fillId="0" borderId="55" xfId="0" applyNumberFormat="1" applyFont="1" applyFill="1" applyBorder="1" applyAlignment="1" applyProtection="1">
      <alignment vertical="center"/>
      <protection locked="0"/>
    </xf>
    <xf numFmtId="178" fontId="17" fillId="0" borderId="32" xfId="48" applyNumberFormat="1" applyFont="1" applyFill="1" applyBorder="1" applyAlignment="1" applyProtection="1">
      <alignment vertical="center"/>
      <protection locked="0"/>
    </xf>
    <xf numFmtId="178" fontId="17" fillId="0" borderId="40" xfId="48" applyNumberFormat="1" applyFont="1" applyFill="1" applyBorder="1" applyAlignment="1" applyProtection="1">
      <alignment vertical="center"/>
      <protection locked="0"/>
    </xf>
    <xf numFmtId="0" fontId="17" fillId="34" borderId="21" xfId="0" applyNumberFormat="1" applyFont="1" applyFill="1" applyBorder="1" applyAlignment="1" applyProtection="1">
      <alignment horizontal="right" vertical="center"/>
      <protection locked="0"/>
    </xf>
    <xf numFmtId="0" fontId="17" fillId="34" borderId="48" xfId="0" applyNumberFormat="1" applyFont="1" applyFill="1" applyBorder="1" applyAlignment="1" applyProtection="1">
      <alignment horizontal="right" vertical="center"/>
      <protection locked="0"/>
    </xf>
    <xf numFmtId="38" fontId="17" fillId="0" borderId="54" xfId="48" applyNumberFormat="1" applyFont="1" applyFill="1" applyBorder="1" applyAlignment="1" applyProtection="1">
      <alignment vertical="center"/>
      <protection locked="0"/>
    </xf>
    <xf numFmtId="0" fontId="17" fillId="34" borderId="26" xfId="0" applyNumberFormat="1" applyFont="1" applyFill="1" applyBorder="1" applyAlignment="1" applyProtection="1">
      <alignment horizontal="right" vertical="center"/>
      <protection locked="0"/>
    </xf>
    <xf numFmtId="0" fontId="17" fillId="34" borderId="32" xfId="0" applyNumberFormat="1" applyFont="1" applyFill="1" applyBorder="1" applyAlignment="1" applyProtection="1">
      <alignment horizontal="right" vertical="center"/>
      <protection locked="0"/>
    </xf>
    <xf numFmtId="0" fontId="17" fillId="34" borderId="40" xfId="0" applyNumberFormat="1" applyFont="1" applyFill="1" applyBorder="1" applyAlignment="1" applyProtection="1">
      <alignment horizontal="right" vertical="center"/>
      <protection locked="0"/>
    </xf>
    <xf numFmtId="177" fontId="17" fillId="0" borderId="34" xfId="0" applyNumberFormat="1" applyFont="1" applyFill="1" applyBorder="1" applyAlignment="1" applyProtection="1">
      <alignment horizontal="right" vertical="center"/>
      <protection locked="0"/>
    </xf>
    <xf numFmtId="177" fontId="17" fillId="0" borderId="54" xfId="0" applyNumberFormat="1" applyFont="1" applyFill="1" applyBorder="1" applyAlignment="1" applyProtection="1">
      <alignment horizontal="right" vertical="center"/>
      <protection locked="0"/>
    </xf>
    <xf numFmtId="0" fontId="17" fillId="34" borderId="34" xfId="0" applyNumberFormat="1" applyFont="1" applyFill="1" applyBorder="1" applyAlignment="1" applyProtection="1">
      <alignment horizontal="right" vertical="center"/>
      <protection locked="0"/>
    </xf>
    <xf numFmtId="177" fontId="17" fillId="0" borderId="24" xfId="0" applyNumberFormat="1" applyFont="1" applyFill="1" applyBorder="1" applyAlignment="1" applyProtection="1">
      <alignment vertical="center"/>
      <protection locked="0"/>
    </xf>
    <xf numFmtId="0" fontId="17" fillId="0" borderId="11" xfId="0" applyFont="1" applyFill="1" applyBorder="1" applyAlignment="1">
      <alignment horizontal="center" vertical="center"/>
    </xf>
    <xf numFmtId="0" fontId="22" fillId="4" borderId="0" xfId="0" applyFont="1" applyFill="1" applyAlignment="1">
      <alignment/>
    </xf>
    <xf numFmtId="49" fontId="6" fillId="4" borderId="21" xfId="0" applyNumberFormat="1" applyFont="1" applyFill="1" applyBorder="1" applyAlignment="1">
      <alignment horizontal="centerContinuous" vertical="center"/>
    </xf>
    <xf numFmtId="0" fontId="29" fillId="4" borderId="0" xfId="0" applyFont="1" applyFill="1" applyBorder="1" applyAlignment="1">
      <alignment horizontal="center" vertical="center"/>
    </xf>
    <xf numFmtId="49" fontId="3" fillId="4" borderId="0" xfId="0" applyNumberFormat="1" applyFont="1" applyFill="1" applyBorder="1" applyAlignment="1">
      <alignment horizontal="right" vertical="center"/>
    </xf>
    <xf numFmtId="0" fontId="3" fillId="4" borderId="65" xfId="0" applyFont="1" applyFill="1" applyBorder="1" applyAlignment="1">
      <alignment vertical="center"/>
    </xf>
    <xf numFmtId="0" fontId="3" fillId="4" borderId="66" xfId="0" applyFont="1" applyFill="1" applyBorder="1" applyAlignment="1">
      <alignment vertical="center"/>
    </xf>
    <xf numFmtId="0" fontId="3" fillId="4" borderId="67" xfId="0" applyFont="1" applyFill="1" applyBorder="1" applyAlignment="1">
      <alignment vertical="center"/>
    </xf>
    <xf numFmtId="0" fontId="3" fillId="4" borderId="68" xfId="0" applyFont="1" applyFill="1" applyBorder="1" applyAlignment="1">
      <alignment vertical="center"/>
    </xf>
    <xf numFmtId="0" fontId="3" fillId="4" borderId="69" xfId="0" applyFont="1" applyFill="1" applyBorder="1" applyAlignment="1">
      <alignment vertical="center"/>
    </xf>
    <xf numFmtId="49" fontId="3" fillId="4" borderId="69" xfId="0" applyNumberFormat="1" applyFont="1" applyFill="1" applyBorder="1" applyAlignment="1">
      <alignment horizontal="left" vertical="center"/>
    </xf>
    <xf numFmtId="0" fontId="3" fillId="4" borderId="70" xfId="0" applyFont="1" applyFill="1" applyBorder="1" applyAlignment="1">
      <alignment vertical="center"/>
    </xf>
    <xf numFmtId="0" fontId="29" fillId="4" borderId="71" xfId="0" applyFont="1" applyFill="1" applyBorder="1" applyAlignment="1">
      <alignment horizontal="center" vertical="center"/>
    </xf>
    <xf numFmtId="0" fontId="29" fillId="4" borderId="72" xfId="0" applyFont="1" applyFill="1" applyBorder="1" applyAlignment="1">
      <alignment horizontal="center" vertical="center"/>
    </xf>
    <xf numFmtId="0" fontId="3" fillId="4" borderId="0" xfId="0" applyFont="1" applyFill="1" applyBorder="1" applyAlignment="1">
      <alignment/>
    </xf>
    <xf numFmtId="0" fontId="99" fillId="4" borderId="0" xfId="0" applyFont="1" applyFill="1" applyAlignment="1">
      <alignment/>
    </xf>
    <xf numFmtId="0" fontId="5" fillId="4" borderId="34" xfId="0" applyFont="1" applyFill="1" applyBorder="1" applyAlignment="1">
      <alignment vertical="center"/>
    </xf>
    <xf numFmtId="0" fontId="20" fillId="4" borderId="25" xfId="0" applyFont="1" applyFill="1" applyBorder="1" applyAlignment="1">
      <alignment vertical="center"/>
    </xf>
    <xf numFmtId="0" fontId="6" fillId="4" borderId="55" xfId="0" applyFont="1" applyFill="1" applyBorder="1" applyAlignment="1">
      <alignment vertical="center"/>
    </xf>
    <xf numFmtId="0" fontId="6" fillId="4" borderId="29" xfId="0" applyFont="1" applyFill="1" applyBorder="1" applyAlignment="1">
      <alignment vertical="center"/>
    </xf>
    <xf numFmtId="0" fontId="20" fillId="4" borderId="73" xfId="0" applyFont="1" applyFill="1" applyBorder="1" applyAlignment="1">
      <alignment horizontal="left" vertical="center"/>
    </xf>
    <xf numFmtId="183" fontId="20" fillId="4" borderId="47" xfId="0" applyNumberFormat="1" applyFont="1" applyFill="1" applyBorder="1" applyAlignment="1">
      <alignment horizontal="left" vertical="center" shrinkToFit="1"/>
    </xf>
    <xf numFmtId="183" fontId="20" fillId="4" borderId="47" xfId="0" applyNumberFormat="1" applyFont="1" applyFill="1" applyBorder="1" applyAlignment="1">
      <alignment vertical="center" shrinkToFit="1"/>
    </xf>
    <xf numFmtId="0" fontId="6" fillId="4" borderId="47" xfId="0" applyFont="1" applyFill="1" applyBorder="1" applyAlignment="1">
      <alignment horizontal="center" vertical="center"/>
    </xf>
    <xf numFmtId="49" fontId="20" fillId="4" borderId="49" xfId="0" applyNumberFormat="1" applyFont="1" applyFill="1" applyBorder="1" applyAlignment="1">
      <alignment horizontal="left" vertical="center"/>
    </xf>
    <xf numFmtId="49" fontId="20" fillId="4" borderId="32" xfId="0" applyNumberFormat="1" applyFont="1" applyFill="1" applyBorder="1" applyAlignment="1">
      <alignment horizontal="right" vertical="center" shrinkToFit="1"/>
    </xf>
    <xf numFmtId="0" fontId="6" fillId="4" borderId="74" xfId="0" applyFont="1" applyFill="1" applyBorder="1" applyAlignment="1">
      <alignment vertical="center"/>
    </xf>
    <xf numFmtId="0" fontId="20" fillId="4" borderId="75" xfId="0" applyFont="1" applyFill="1" applyBorder="1" applyAlignment="1">
      <alignment vertical="center" shrinkToFit="1"/>
    </xf>
    <xf numFmtId="0" fontId="20" fillId="4" borderId="50" xfId="0" applyFont="1" applyFill="1" applyBorder="1" applyAlignment="1">
      <alignment vertical="center" shrinkToFit="1"/>
    </xf>
    <xf numFmtId="0" fontId="20" fillId="4" borderId="22" xfId="0" applyFont="1" applyFill="1" applyBorder="1" applyAlignment="1">
      <alignment vertical="center" shrinkToFit="1"/>
    </xf>
    <xf numFmtId="0" fontId="5" fillId="4" borderId="47" xfId="0" applyFont="1" applyFill="1" applyBorder="1" applyAlignment="1">
      <alignment vertical="center"/>
    </xf>
    <xf numFmtId="192" fontId="3" fillId="4" borderId="0" xfId="0" applyNumberFormat="1" applyFont="1" applyFill="1" applyAlignment="1">
      <alignment horizontal="left" vertical="center"/>
    </xf>
    <xf numFmtId="0" fontId="20" fillId="4" borderId="34" xfId="0" applyNumberFormat="1" applyFont="1" applyFill="1" applyBorder="1" applyAlignment="1" applyProtection="1">
      <alignment horizontal="left" vertical="center"/>
      <protection locked="0"/>
    </xf>
    <xf numFmtId="0" fontId="3" fillId="4" borderId="0" xfId="0" applyFont="1" applyFill="1" applyBorder="1" applyAlignment="1" applyProtection="1">
      <alignment vertical="center"/>
      <protection/>
    </xf>
    <xf numFmtId="49" fontId="3" fillId="4" borderId="0" xfId="0" applyNumberFormat="1" applyFont="1" applyFill="1" applyBorder="1" applyAlignment="1" applyProtection="1">
      <alignment horizontal="left" vertical="center"/>
      <protection/>
    </xf>
    <xf numFmtId="49" fontId="5" fillId="4" borderId="0" xfId="0" applyNumberFormat="1" applyFont="1" applyFill="1" applyBorder="1" applyAlignment="1">
      <alignment vertical="center"/>
    </xf>
    <xf numFmtId="49" fontId="11" fillId="4" borderId="0" xfId="0" applyNumberFormat="1" applyFont="1" applyFill="1" applyBorder="1" applyAlignment="1">
      <alignment horizontal="left" vertical="center"/>
    </xf>
    <xf numFmtId="0" fontId="18"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180" fontId="13" fillId="4" borderId="32" xfId="0" applyNumberFormat="1" applyFont="1" applyFill="1" applyBorder="1" applyAlignment="1">
      <alignment vertical="center"/>
    </xf>
    <xf numFmtId="0" fontId="6" fillId="4" borderId="64" xfId="0" applyFont="1" applyFill="1" applyBorder="1" applyAlignment="1">
      <alignment vertical="center"/>
    </xf>
    <xf numFmtId="49" fontId="4" fillId="4" borderId="0" xfId="0" applyNumberFormat="1" applyFont="1" applyFill="1" applyBorder="1" applyAlignment="1">
      <alignment vertical="center"/>
    </xf>
    <xf numFmtId="0" fontId="0" fillId="4" borderId="0" xfId="0" applyFill="1" applyBorder="1" applyAlignment="1">
      <alignment vertical="center"/>
    </xf>
    <xf numFmtId="0" fontId="6" fillId="4" borderId="75" xfId="0" applyFont="1" applyFill="1" applyBorder="1" applyAlignment="1">
      <alignment vertical="center"/>
    </xf>
    <xf numFmtId="180" fontId="0" fillId="4" borderId="0" xfId="0" applyNumberFormat="1" applyFont="1" applyFill="1" applyBorder="1" applyAlignment="1">
      <alignment vertical="center"/>
    </xf>
    <xf numFmtId="178" fontId="3" fillId="4" borderId="0" xfId="48" applyNumberFormat="1" applyFont="1" applyFill="1" applyBorder="1" applyAlignment="1" applyProtection="1">
      <alignment vertical="center"/>
      <protection locked="0"/>
    </xf>
    <xf numFmtId="0" fontId="6" fillId="4" borderId="76" xfId="0" applyFont="1" applyFill="1" applyBorder="1" applyAlignment="1">
      <alignment vertical="center"/>
    </xf>
    <xf numFmtId="0" fontId="6" fillId="4" borderId="77" xfId="0" applyFont="1" applyFill="1" applyBorder="1" applyAlignment="1">
      <alignment vertical="center"/>
    </xf>
    <xf numFmtId="0" fontId="6" fillId="4" borderId="78" xfId="0" applyFont="1" applyFill="1" applyBorder="1" applyAlignment="1">
      <alignment vertical="center"/>
    </xf>
    <xf numFmtId="0" fontId="13" fillId="4" borderId="0" xfId="0" applyFont="1" applyFill="1" applyBorder="1" applyAlignment="1">
      <alignment vertical="center"/>
    </xf>
    <xf numFmtId="180" fontId="13" fillId="4" borderId="0" xfId="0" applyNumberFormat="1" applyFont="1" applyFill="1" applyBorder="1" applyAlignment="1">
      <alignment vertical="center"/>
    </xf>
    <xf numFmtId="180" fontId="13" fillId="4" borderId="40" xfId="0" applyNumberFormat="1" applyFont="1" applyFill="1" applyBorder="1" applyAlignment="1">
      <alignment vertical="center"/>
    </xf>
    <xf numFmtId="178" fontId="18" fillId="4" borderId="0" xfId="48" applyNumberFormat="1" applyFont="1" applyFill="1" applyBorder="1" applyAlignment="1">
      <alignment vertical="center"/>
    </xf>
    <xf numFmtId="178" fontId="6" fillId="4" borderId="0" xfId="48" applyNumberFormat="1" applyFont="1" applyFill="1" applyBorder="1" applyAlignment="1">
      <alignment vertical="center"/>
    </xf>
    <xf numFmtId="0" fontId="6" fillId="4" borderId="79" xfId="0" applyFont="1" applyFill="1" applyBorder="1" applyAlignment="1">
      <alignment vertical="center"/>
    </xf>
    <xf numFmtId="0" fontId="13" fillId="4" borderId="80" xfId="0" applyFont="1" applyFill="1" applyBorder="1" applyAlignment="1">
      <alignment vertical="center"/>
    </xf>
    <xf numFmtId="0" fontId="13" fillId="4" borderId="81" xfId="0" applyFont="1" applyFill="1" applyBorder="1" applyAlignment="1">
      <alignment vertical="center"/>
    </xf>
    <xf numFmtId="0" fontId="13" fillId="4" borderId="82" xfId="0" applyFont="1" applyFill="1" applyBorder="1" applyAlignment="1">
      <alignment vertical="center"/>
    </xf>
    <xf numFmtId="0" fontId="6" fillId="4" borderId="82" xfId="0" applyFont="1" applyFill="1" applyBorder="1" applyAlignment="1">
      <alignment vertical="center"/>
    </xf>
    <xf numFmtId="38" fontId="3" fillId="4" borderId="0" xfId="48" applyFont="1" applyFill="1" applyBorder="1" applyAlignment="1" applyProtection="1">
      <alignment vertical="center"/>
      <protection locked="0"/>
    </xf>
    <xf numFmtId="177" fontId="3" fillId="4" borderId="11" xfId="0" applyNumberFormat="1" applyFont="1" applyFill="1" applyBorder="1" applyAlignment="1">
      <alignment horizontal="center" vertical="center"/>
    </xf>
    <xf numFmtId="0" fontId="0" fillId="4" borderId="38" xfId="0" applyFont="1" applyFill="1" applyBorder="1" applyAlignment="1" applyProtection="1">
      <alignment vertical="center"/>
      <protection/>
    </xf>
    <xf numFmtId="180" fontId="17" fillId="35" borderId="49" xfId="0" applyNumberFormat="1" applyFont="1" applyFill="1" applyBorder="1" applyAlignment="1" applyProtection="1">
      <alignment vertical="center"/>
      <protection locked="0"/>
    </xf>
    <xf numFmtId="180" fontId="3" fillId="4" borderId="32" xfId="0" applyNumberFormat="1" applyFont="1" applyFill="1" applyBorder="1" applyAlignment="1">
      <alignment vertical="center"/>
    </xf>
    <xf numFmtId="180" fontId="3" fillId="4" borderId="83" xfId="0" applyNumberFormat="1" applyFont="1" applyFill="1" applyBorder="1" applyAlignment="1">
      <alignment vertical="center"/>
    </xf>
    <xf numFmtId="0" fontId="6" fillId="4" borderId="84" xfId="0" applyFont="1" applyFill="1" applyBorder="1" applyAlignment="1">
      <alignment horizontal="centerContinuous" vertical="center"/>
    </xf>
    <xf numFmtId="0" fontId="6" fillId="4" borderId="85" xfId="0" applyFont="1" applyFill="1" applyBorder="1" applyAlignment="1">
      <alignment horizontal="centerContinuous" vertical="center"/>
    </xf>
    <xf numFmtId="0" fontId="6" fillId="4" borderId="86" xfId="0" applyFont="1" applyFill="1" applyBorder="1" applyAlignment="1">
      <alignment horizontal="centerContinuous" vertical="center"/>
    </xf>
    <xf numFmtId="0" fontId="6" fillId="4" borderId="87" xfId="0" applyFont="1" applyFill="1" applyBorder="1" applyAlignment="1">
      <alignment horizontal="centerContinuous" vertical="center"/>
    </xf>
    <xf numFmtId="180" fontId="3" fillId="4" borderId="54" xfId="0" applyNumberFormat="1" applyFont="1" applyFill="1" applyBorder="1" applyAlignment="1">
      <alignment vertical="center"/>
    </xf>
    <xf numFmtId="180" fontId="17" fillId="0" borderId="34" xfId="0" applyNumberFormat="1" applyFont="1" applyFill="1" applyBorder="1" applyAlignment="1" applyProtection="1">
      <alignment vertical="center"/>
      <protection locked="0"/>
    </xf>
    <xf numFmtId="0" fontId="18" fillId="4" borderId="0" xfId="0" applyFont="1" applyFill="1" applyAlignment="1">
      <alignment vertical="center"/>
    </xf>
    <xf numFmtId="0" fontId="6" fillId="4" borderId="88" xfId="0" applyFont="1" applyFill="1" applyBorder="1" applyAlignment="1">
      <alignment horizontal="centerContinuous" vertical="center"/>
    </xf>
    <xf numFmtId="0" fontId="3" fillId="4" borderId="87" xfId="0" applyFont="1" applyFill="1" applyBorder="1" applyAlignment="1">
      <alignment horizontal="centerContinuous" vertical="center"/>
    </xf>
    <xf numFmtId="0" fontId="6" fillId="4" borderId="34" xfId="0" applyFont="1" applyFill="1" applyBorder="1" applyAlignment="1">
      <alignment horizontal="centerContinuous" vertical="center"/>
    </xf>
    <xf numFmtId="0" fontId="6" fillId="4" borderId="60" xfId="0" applyFont="1" applyFill="1" applyBorder="1" applyAlignment="1">
      <alignment horizontal="centerContinuous" vertical="center"/>
    </xf>
    <xf numFmtId="0" fontId="6" fillId="4" borderId="54" xfId="0" applyFont="1" applyFill="1" applyBorder="1" applyAlignment="1">
      <alignment horizontal="centerContinuous" vertical="center"/>
    </xf>
    <xf numFmtId="0" fontId="0" fillId="4" borderId="0" xfId="0" applyFont="1" applyFill="1" applyBorder="1" applyAlignment="1">
      <alignment vertical="center"/>
    </xf>
    <xf numFmtId="180" fontId="13" fillId="4" borderId="11" xfId="0" applyNumberFormat="1" applyFont="1" applyFill="1" applyBorder="1" applyAlignment="1">
      <alignment horizontal="center" vertical="center"/>
    </xf>
    <xf numFmtId="180" fontId="13" fillId="4" borderId="50" xfId="0" applyNumberFormat="1" applyFont="1" applyFill="1" applyBorder="1" applyAlignment="1">
      <alignment horizontal="center" vertical="center"/>
    </xf>
    <xf numFmtId="180" fontId="13" fillId="4" borderId="34" xfId="0" applyNumberFormat="1" applyFont="1" applyFill="1" applyBorder="1" applyAlignment="1">
      <alignment horizontal="center" vertical="center"/>
    </xf>
    <xf numFmtId="0" fontId="3" fillId="4" borderId="34" xfId="0" applyFont="1" applyFill="1" applyBorder="1" applyAlignment="1">
      <alignment vertical="center"/>
    </xf>
    <xf numFmtId="0" fontId="3" fillId="4" borderId="64" xfId="0" applyFont="1" applyFill="1" applyBorder="1" applyAlignment="1">
      <alignment vertical="center"/>
    </xf>
    <xf numFmtId="0" fontId="8" fillId="4" borderId="54" xfId="0" applyFont="1" applyFill="1" applyBorder="1" applyAlignment="1">
      <alignment vertical="center"/>
    </xf>
    <xf numFmtId="0" fontId="7" fillId="4" borderId="54" xfId="0" applyFont="1" applyFill="1" applyBorder="1" applyAlignment="1">
      <alignment vertical="center"/>
    </xf>
    <xf numFmtId="0" fontId="17" fillId="0" borderId="48" xfId="0" applyFont="1" applyFill="1" applyBorder="1" applyAlignment="1" applyProtection="1">
      <alignment vertical="center"/>
      <protection locked="0"/>
    </xf>
    <xf numFmtId="0" fontId="17" fillId="0" borderId="62" xfId="0" applyFont="1" applyFill="1" applyBorder="1" applyAlignment="1" applyProtection="1">
      <alignment vertical="center"/>
      <protection locked="0"/>
    </xf>
    <xf numFmtId="0" fontId="6" fillId="4" borderId="19" xfId="0" applyFont="1" applyFill="1" applyBorder="1" applyAlignment="1">
      <alignment horizontal="centerContinuous" vertical="center"/>
    </xf>
    <xf numFmtId="0" fontId="3" fillId="4" borderId="35" xfId="0" applyFont="1" applyFill="1" applyBorder="1" applyAlignment="1">
      <alignment horizontal="centerContinuous" vertical="center"/>
    </xf>
    <xf numFmtId="0" fontId="3" fillId="4" borderId="15" xfId="0" applyFont="1" applyFill="1" applyBorder="1" applyAlignment="1">
      <alignment horizontal="centerContinuous" vertical="center"/>
    </xf>
    <xf numFmtId="0" fontId="3" fillId="4" borderId="16" xfId="0" applyFont="1" applyFill="1" applyBorder="1" applyAlignment="1">
      <alignment horizontal="centerContinuous" vertical="center"/>
    </xf>
    <xf numFmtId="180" fontId="6" fillId="4" borderId="11" xfId="0" applyNumberFormat="1" applyFont="1" applyFill="1" applyBorder="1" applyAlignment="1">
      <alignment horizontal="left" vertical="center"/>
    </xf>
    <xf numFmtId="180" fontId="6" fillId="4" borderId="34" xfId="0" applyNumberFormat="1" applyFont="1" applyFill="1" applyBorder="1" applyAlignment="1">
      <alignment horizontal="left" vertical="center"/>
    </xf>
    <xf numFmtId="180" fontId="6" fillId="4" borderId="54" xfId="0" applyNumberFormat="1" applyFont="1" applyFill="1" applyBorder="1" applyAlignment="1">
      <alignment horizontal="left" vertical="center"/>
    </xf>
    <xf numFmtId="0" fontId="17" fillId="0" borderId="21" xfId="0" applyFont="1" applyFill="1" applyBorder="1" applyAlignment="1" applyProtection="1">
      <alignment vertical="center"/>
      <protection locked="0"/>
    </xf>
    <xf numFmtId="0" fontId="12" fillId="4" borderId="0" xfId="0" applyFont="1" applyFill="1" applyBorder="1" applyAlignment="1">
      <alignment horizontal="center" vertical="center"/>
    </xf>
    <xf numFmtId="0" fontId="12" fillId="4" borderId="0" xfId="0" applyNumberFormat="1" applyFont="1" applyFill="1" applyAlignment="1">
      <alignment vertical="center"/>
    </xf>
    <xf numFmtId="49" fontId="9" fillId="4" borderId="0" xfId="0" applyNumberFormat="1" applyFont="1" applyFill="1" applyBorder="1" applyAlignment="1">
      <alignment horizontal="right" vertical="center"/>
    </xf>
    <xf numFmtId="0" fontId="6" fillId="4" borderId="0" xfId="0" applyFont="1" applyFill="1" applyAlignment="1">
      <alignment vertical="center"/>
    </xf>
    <xf numFmtId="0" fontId="20" fillId="4" borderId="23" xfId="0" applyFont="1" applyFill="1" applyBorder="1" applyAlignment="1">
      <alignment vertical="center"/>
    </xf>
    <xf numFmtId="0" fontId="6" fillId="4" borderId="24" xfId="0" applyFont="1" applyFill="1" applyBorder="1" applyAlignment="1">
      <alignment vertical="center"/>
    </xf>
    <xf numFmtId="180" fontId="13" fillId="4" borderId="51" xfId="0" applyNumberFormat="1" applyFont="1" applyFill="1" applyBorder="1" applyAlignment="1">
      <alignment vertical="center"/>
    </xf>
    <xf numFmtId="0" fontId="6" fillId="4" borderId="25" xfId="0" applyFont="1" applyFill="1" applyBorder="1" applyAlignment="1">
      <alignment vertical="center"/>
    </xf>
    <xf numFmtId="49" fontId="6" fillId="4" borderId="0" xfId="0" applyNumberFormat="1" applyFont="1" applyFill="1" applyBorder="1" applyAlignment="1">
      <alignment horizontal="right" vertical="center"/>
    </xf>
    <xf numFmtId="49" fontId="6"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49" fontId="3" fillId="4" borderId="0" xfId="0" applyNumberFormat="1" applyFont="1" applyFill="1" applyBorder="1" applyAlignment="1">
      <alignment vertical="center"/>
    </xf>
    <xf numFmtId="176" fontId="12" fillId="4" borderId="0" xfId="0" applyNumberFormat="1" applyFont="1" applyFill="1" applyBorder="1" applyAlignment="1">
      <alignment horizontal="left" vertical="center"/>
    </xf>
    <xf numFmtId="0" fontId="18" fillId="4" borderId="0" xfId="0" applyNumberFormat="1" applyFont="1" applyFill="1" applyBorder="1" applyAlignment="1" applyProtection="1">
      <alignment horizontal="left" vertical="center"/>
      <protection locked="0"/>
    </xf>
    <xf numFmtId="0" fontId="6" fillId="4" borderId="0" xfId="0" applyNumberFormat="1" applyFont="1" applyFill="1" applyBorder="1" applyAlignment="1" applyProtection="1">
      <alignment horizontal="left" vertical="center"/>
      <protection locked="0"/>
    </xf>
    <xf numFmtId="49" fontId="3" fillId="4" borderId="0" xfId="0" applyNumberFormat="1" applyFont="1" applyFill="1" applyBorder="1" applyAlignment="1">
      <alignment horizontal="left" vertical="center"/>
    </xf>
    <xf numFmtId="0" fontId="7" fillId="4" borderId="0" xfId="0" applyFont="1" applyFill="1" applyAlignment="1" applyProtection="1">
      <alignment vertical="center"/>
      <protection/>
    </xf>
    <xf numFmtId="49" fontId="10" fillId="4" borderId="0" xfId="0" applyNumberFormat="1" applyFont="1" applyFill="1" applyBorder="1" applyAlignment="1">
      <alignment vertical="center"/>
    </xf>
    <xf numFmtId="0" fontId="5" fillId="4" borderId="0" xfId="0" applyFont="1" applyFill="1" applyAlignment="1" applyProtection="1">
      <alignment vertical="center"/>
      <protection/>
    </xf>
    <xf numFmtId="0" fontId="6" fillId="4" borderId="0" xfId="0" applyFont="1" applyFill="1" applyAlignment="1" applyProtection="1">
      <alignment vertical="center"/>
      <protection/>
    </xf>
    <xf numFmtId="180" fontId="13" fillId="4" borderId="0" xfId="0" applyNumberFormat="1" applyFont="1" applyFill="1" applyBorder="1" applyAlignment="1" applyProtection="1">
      <alignment vertical="center"/>
      <protection locked="0"/>
    </xf>
    <xf numFmtId="49" fontId="18" fillId="4" borderId="0" xfId="0" applyNumberFormat="1" applyFont="1" applyFill="1" applyBorder="1" applyAlignment="1">
      <alignment vertical="center"/>
    </xf>
    <xf numFmtId="180" fontId="12" fillId="4" borderId="0" xfId="0" applyNumberFormat="1" applyFont="1" applyFill="1" applyBorder="1" applyAlignment="1">
      <alignment vertical="center"/>
    </xf>
    <xf numFmtId="0" fontId="3" fillId="4" borderId="45" xfId="0" applyFont="1" applyFill="1" applyBorder="1" applyAlignment="1">
      <alignment vertical="center"/>
    </xf>
    <xf numFmtId="0" fontId="99" fillId="4" borderId="0" xfId="0" applyFont="1" applyFill="1" applyAlignment="1">
      <alignment vertical="center"/>
    </xf>
    <xf numFmtId="0" fontId="20" fillId="4" borderId="0" xfId="0" applyFont="1" applyFill="1" applyAlignment="1">
      <alignment vertical="center"/>
    </xf>
    <xf numFmtId="0" fontId="21" fillId="4" borderId="0" xfId="0" applyFont="1" applyFill="1" applyAlignment="1">
      <alignment vertical="center"/>
    </xf>
    <xf numFmtId="0" fontId="16" fillId="4" borderId="0" xfId="0" applyFont="1" applyFill="1" applyAlignment="1">
      <alignment vertical="center"/>
    </xf>
    <xf numFmtId="0" fontId="20" fillId="4" borderId="48" xfId="0" applyFont="1" applyFill="1" applyBorder="1" applyAlignment="1">
      <alignment vertical="center"/>
    </xf>
    <xf numFmtId="0" fontId="3" fillId="4" borderId="32" xfId="0" applyFont="1" applyFill="1" applyBorder="1" applyAlignment="1">
      <alignment vertical="center"/>
    </xf>
    <xf numFmtId="187" fontId="15" fillId="0" borderId="34" xfId="0" applyNumberFormat="1" applyFont="1" applyFill="1" applyBorder="1" applyAlignment="1" applyProtection="1">
      <alignment horizontal="right" vertical="center"/>
      <protection locked="0"/>
    </xf>
    <xf numFmtId="180" fontId="15" fillId="0" borderId="54" xfId="0" applyNumberFormat="1" applyFont="1" applyFill="1" applyBorder="1" applyAlignment="1" applyProtection="1">
      <alignment horizontal="right" vertical="center"/>
      <protection locked="0"/>
    </xf>
    <xf numFmtId="188" fontId="15" fillId="4" borderId="34" xfId="0" applyNumberFormat="1" applyFont="1" applyFill="1" applyBorder="1" applyAlignment="1">
      <alignment horizontal="right" vertical="center"/>
    </xf>
    <xf numFmtId="188" fontId="15" fillId="4" borderId="54" xfId="0" applyNumberFormat="1" applyFont="1" applyFill="1" applyBorder="1" applyAlignment="1">
      <alignment horizontal="right" vertical="center"/>
    </xf>
    <xf numFmtId="180" fontId="15" fillId="0" borderId="89" xfId="0" applyNumberFormat="1" applyFont="1" applyFill="1" applyBorder="1" applyAlignment="1" applyProtection="1">
      <alignment vertical="center"/>
      <protection locked="0"/>
    </xf>
    <xf numFmtId="0" fontId="8" fillId="4" borderId="0" xfId="0" applyNumberFormat="1" applyFont="1" applyFill="1" applyBorder="1" applyAlignment="1">
      <alignment vertical="center"/>
    </xf>
    <xf numFmtId="0" fontId="99" fillId="4" borderId="0" xfId="0" applyFont="1" applyFill="1" applyAlignment="1" applyProtection="1">
      <alignment vertical="center"/>
      <protection/>
    </xf>
    <xf numFmtId="0" fontId="3" fillId="4" borderId="83" xfId="0" applyFont="1" applyFill="1" applyBorder="1" applyAlignment="1">
      <alignment vertical="center"/>
    </xf>
    <xf numFmtId="180" fontId="15" fillId="0" borderId="45" xfId="0" applyNumberFormat="1" applyFont="1" applyFill="1" applyBorder="1" applyAlignment="1" applyProtection="1">
      <alignment vertical="center"/>
      <protection locked="0"/>
    </xf>
    <xf numFmtId="0" fontId="22" fillId="4" borderId="0" xfId="0" applyFont="1" applyFill="1" applyAlignment="1">
      <alignment vertical="center"/>
    </xf>
    <xf numFmtId="180" fontId="15" fillId="0" borderId="90" xfId="0" applyNumberFormat="1" applyFont="1" applyFill="1" applyBorder="1" applyAlignment="1" applyProtection="1">
      <alignment vertical="center"/>
      <protection locked="0"/>
    </xf>
    <xf numFmtId="180" fontId="15" fillId="0" borderId="48" xfId="0" applyNumberFormat="1" applyFont="1" applyFill="1" applyBorder="1" applyAlignment="1" applyProtection="1">
      <alignment vertical="center"/>
      <protection locked="0"/>
    </xf>
    <xf numFmtId="180" fontId="15" fillId="0" borderId="62" xfId="0" applyNumberFormat="1" applyFont="1" applyFill="1" applyBorder="1" applyAlignment="1" applyProtection="1">
      <alignment vertical="center"/>
      <protection locked="0"/>
    </xf>
    <xf numFmtId="0" fontId="19" fillId="4" borderId="77" xfId="0" applyFont="1" applyFill="1" applyBorder="1" applyAlignment="1">
      <alignment vertical="center"/>
    </xf>
    <xf numFmtId="0" fontId="19" fillId="4" borderId="34" xfId="0" applyFont="1" applyFill="1" applyBorder="1" applyAlignment="1">
      <alignment vertical="center"/>
    </xf>
    <xf numFmtId="0" fontId="19" fillId="4" borderId="54" xfId="0" applyFont="1" applyFill="1" applyBorder="1" applyAlignment="1">
      <alignment vertical="center"/>
    </xf>
    <xf numFmtId="188" fontId="100" fillId="4" borderId="0" xfId="0" applyNumberFormat="1" applyFont="1" applyFill="1" applyAlignment="1">
      <alignment vertical="center"/>
    </xf>
    <xf numFmtId="0" fontId="100" fillId="4" borderId="0" xfId="0" applyFont="1" applyFill="1" applyBorder="1" applyAlignment="1">
      <alignment vertical="center"/>
    </xf>
    <xf numFmtId="0" fontId="3" fillId="36" borderId="0" xfId="0" applyFont="1" applyFill="1" applyAlignment="1">
      <alignment/>
    </xf>
    <xf numFmtId="0" fontId="3" fillId="37" borderId="0" xfId="62" applyFill="1">
      <alignment/>
      <protection/>
    </xf>
    <xf numFmtId="0" fontId="3" fillId="0" borderId="0" xfId="62">
      <alignment/>
      <protection/>
    </xf>
    <xf numFmtId="0" fontId="32" fillId="37" borderId="0" xfId="62" applyFont="1" applyFill="1">
      <alignment/>
      <protection/>
    </xf>
    <xf numFmtId="0" fontId="34" fillId="37" borderId="0" xfId="62" applyFont="1" applyFill="1">
      <alignment/>
      <protection/>
    </xf>
    <xf numFmtId="0" fontId="3" fillId="37" borderId="0" xfId="62" applyFont="1" applyFill="1">
      <alignment/>
      <protection/>
    </xf>
    <xf numFmtId="0" fontId="3" fillId="28" borderId="0" xfId="62" applyFill="1">
      <alignment/>
      <protection/>
    </xf>
    <xf numFmtId="0" fontId="3" fillId="37" borderId="19" xfId="62" applyFill="1" applyBorder="1">
      <alignment/>
      <protection/>
    </xf>
    <xf numFmtId="0" fontId="3" fillId="37" borderId="15" xfId="62" applyFill="1" applyBorder="1">
      <alignment/>
      <protection/>
    </xf>
    <xf numFmtId="0" fontId="3" fillId="37" borderId="16" xfId="62" applyFill="1" applyBorder="1">
      <alignment/>
      <protection/>
    </xf>
    <xf numFmtId="0" fontId="35" fillId="37" borderId="91" xfId="62" applyFont="1" applyFill="1" applyBorder="1" applyAlignment="1">
      <alignment horizontal="center" vertical="center"/>
      <protection/>
    </xf>
    <xf numFmtId="0" fontId="36" fillId="37" borderId="0" xfId="62" applyFont="1" applyFill="1" applyBorder="1">
      <alignment/>
      <protection/>
    </xf>
    <xf numFmtId="0" fontId="3" fillId="37" borderId="17" xfId="62" applyFill="1" applyBorder="1">
      <alignment/>
      <protection/>
    </xf>
    <xf numFmtId="0" fontId="3" fillId="37" borderId="0" xfId="62" applyFill="1" applyBorder="1">
      <alignment/>
      <protection/>
    </xf>
    <xf numFmtId="0" fontId="3" fillId="37" borderId="18" xfId="62" applyFill="1" applyBorder="1">
      <alignment/>
      <protection/>
    </xf>
    <xf numFmtId="0" fontId="37" fillId="37" borderId="17" xfId="62" applyFont="1" applyFill="1" applyBorder="1" applyAlignment="1">
      <alignment horizontal="centerContinuous" vertical="center" shrinkToFit="1"/>
      <protection/>
    </xf>
    <xf numFmtId="0" fontId="3" fillId="37" borderId="0" xfId="62" applyFill="1" applyBorder="1" applyAlignment="1">
      <alignment horizontal="centerContinuous" shrinkToFit="1"/>
      <protection/>
    </xf>
    <xf numFmtId="0" fontId="3" fillId="37" borderId="18" xfId="62" applyFill="1" applyBorder="1" applyAlignment="1">
      <alignment horizontal="centerContinuous" shrinkToFit="1"/>
      <protection/>
    </xf>
    <xf numFmtId="0" fontId="3" fillId="37" borderId="92" xfId="62" applyFill="1" applyBorder="1" applyAlignment="1">
      <alignment horizontal="center" vertical="center"/>
      <protection/>
    </xf>
    <xf numFmtId="0" fontId="35" fillId="37" borderId="89" xfId="62" applyFont="1" applyFill="1" applyBorder="1" applyAlignment="1">
      <alignment horizontal="center" vertical="center"/>
      <protection/>
    </xf>
    <xf numFmtId="194" fontId="39" fillId="37" borderId="17" xfId="62" applyNumberFormat="1" applyFont="1" applyFill="1" applyBorder="1" applyAlignment="1" applyProtection="1">
      <alignment horizontal="centerContinuous"/>
      <protection locked="0"/>
    </xf>
    <xf numFmtId="0" fontId="15" fillId="37" borderId="0" xfId="62" applyFont="1" applyFill="1" applyBorder="1" applyAlignment="1">
      <alignment horizontal="centerContinuous"/>
      <protection/>
    </xf>
    <xf numFmtId="0" fontId="15" fillId="37" borderId="18" xfId="62" applyFont="1" applyFill="1" applyBorder="1" applyAlignment="1">
      <alignment horizontal="centerContinuous"/>
      <protection/>
    </xf>
    <xf numFmtId="0" fontId="3" fillId="37" borderId="23" xfId="62" applyFill="1" applyBorder="1">
      <alignment/>
      <protection/>
    </xf>
    <xf numFmtId="0" fontId="3" fillId="37" borderId="24" xfId="62" applyFill="1" applyBorder="1">
      <alignment/>
      <protection/>
    </xf>
    <xf numFmtId="0" fontId="3" fillId="37" borderId="25" xfId="62" applyFill="1" applyBorder="1">
      <alignment/>
      <protection/>
    </xf>
    <xf numFmtId="0" fontId="3" fillId="37" borderId="0" xfId="62" applyFill="1" applyBorder="1" applyAlignment="1">
      <alignment horizontal="center"/>
      <protection/>
    </xf>
    <xf numFmtId="0" fontId="35" fillId="37" borderId="89" xfId="62" applyFont="1" applyFill="1" applyBorder="1" applyAlignment="1">
      <alignment horizontal="center"/>
      <protection/>
    </xf>
    <xf numFmtId="0" fontId="34" fillId="37" borderId="0" xfId="62" applyFont="1" applyFill="1" applyAlignment="1">
      <alignment vertical="center"/>
      <protection/>
    </xf>
    <xf numFmtId="0" fontId="41" fillId="37" borderId="0" xfId="62" applyFont="1" applyFill="1" applyAlignment="1">
      <alignment vertical="center"/>
      <protection/>
    </xf>
    <xf numFmtId="0" fontId="39" fillId="37" borderId="0" xfId="62" applyFont="1" applyFill="1" applyBorder="1" applyAlignment="1">
      <alignment/>
      <protection/>
    </xf>
    <xf numFmtId="0" fontId="42" fillId="37" borderId="0" xfId="62" applyFont="1" applyFill="1" applyBorder="1" applyAlignment="1">
      <alignment/>
      <protection/>
    </xf>
    <xf numFmtId="0" fontId="43" fillId="37" borderId="0" xfId="62" applyFont="1" applyFill="1" applyAlignment="1">
      <alignment/>
      <protection/>
    </xf>
    <xf numFmtId="0" fontId="43" fillId="37" borderId="24" xfId="62" applyFont="1" applyFill="1" applyBorder="1" applyAlignment="1">
      <alignment/>
      <protection/>
    </xf>
    <xf numFmtId="0" fontId="36" fillId="37" borderId="0" xfId="62" applyFont="1" applyFill="1" applyAlignment="1">
      <alignment vertical="center"/>
      <protection/>
    </xf>
    <xf numFmtId="0" fontId="36" fillId="28" borderId="0" xfId="62" applyFont="1" applyFill="1" applyAlignment="1">
      <alignment vertical="center"/>
      <protection/>
    </xf>
    <xf numFmtId="0" fontId="36" fillId="0" borderId="0" xfId="62" applyFont="1" applyAlignment="1">
      <alignment vertical="center"/>
      <protection/>
    </xf>
    <xf numFmtId="0" fontId="36" fillId="37" borderId="0" xfId="62" applyFont="1" applyFill="1" applyAlignment="1">
      <alignment horizontal="center" vertical="center"/>
      <protection/>
    </xf>
    <xf numFmtId="0" fontId="35" fillId="37" borderId="92" xfId="62" applyFont="1" applyFill="1" applyBorder="1" applyAlignment="1">
      <alignment vertical="center"/>
      <protection/>
    </xf>
    <xf numFmtId="0" fontId="35" fillId="37" borderId="92" xfId="62" applyFont="1" applyFill="1" applyBorder="1" applyAlignment="1">
      <alignment horizontal="left" vertical="center" wrapText="1"/>
      <protection/>
    </xf>
    <xf numFmtId="0" fontId="35" fillId="37" borderId="56" xfId="62" applyFont="1" applyFill="1" applyBorder="1" applyAlignment="1">
      <alignment horizontal="center" vertical="center" wrapText="1"/>
      <protection/>
    </xf>
    <xf numFmtId="0" fontId="35" fillId="37" borderId="46" xfId="62" applyFont="1" applyFill="1" applyBorder="1" applyAlignment="1">
      <alignment horizontal="center" vertical="center" wrapText="1"/>
      <protection/>
    </xf>
    <xf numFmtId="0" fontId="35" fillId="37" borderId="43" xfId="62" applyFont="1" applyFill="1" applyBorder="1" applyAlignment="1">
      <alignment horizontal="center" vertical="center" wrapText="1"/>
      <protection/>
    </xf>
    <xf numFmtId="0" fontId="35" fillId="37" borderId="45" xfId="62" applyFont="1" applyFill="1" applyBorder="1" applyAlignment="1">
      <alignment horizontal="center" vertical="center" wrapText="1"/>
      <protection/>
    </xf>
    <xf numFmtId="0" fontId="35" fillId="37" borderId="83" xfId="62" applyFont="1" applyFill="1" applyBorder="1" applyAlignment="1">
      <alignment horizontal="center" vertical="center" wrapText="1"/>
      <protection/>
    </xf>
    <xf numFmtId="0" fontId="36" fillId="28" borderId="0" xfId="62" applyFont="1" applyFill="1" applyAlignment="1">
      <alignment horizontal="center" vertical="center"/>
      <protection/>
    </xf>
    <xf numFmtId="0" fontId="36" fillId="0" borderId="0" xfId="62" applyFont="1" applyAlignment="1">
      <alignment horizontal="center" vertical="center"/>
      <protection/>
    </xf>
    <xf numFmtId="0" fontId="3" fillId="37" borderId="0" xfId="62" applyFill="1" applyAlignment="1">
      <alignment vertical="center"/>
      <protection/>
    </xf>
    <xf numFmtId="195" fontId="35" fillId="0" borderId="27" xfId="62" applyNumberFormat="1" applyFont="1" applyFill="1" applyBorder="1" applyAlignment="1" applyProtection="1">
      <alignment vertical="center" shrinkToFit="1"/>
      <protection locked="0"/>
    </xf>
    <xf numFmtId="195" fontId="35" fillId="0" borderId="93" xfId="50" applyNumberFormat="1" applyFont="1" applyFill="1" applyBorder="1" applyAlignment="1" applyProtection="1">
      <alignment vertical="center" shrinkToFit="1"/>
      <protection locked="0"/>
    </xf>
    <xf numFmtId="195" fontId="35" fillId="0" borderId="10" xfId="50" applyNumberFormat="1" applyFont="1" applyFill="1" applyBorder="1" applyAlignment="1" applyProtection="1">
      <alignment vertical="center" shrinkToFit="1"/>
      <protection locked="0"/>
    </xf>
    <xf numFmtId="195" fontId="35" fillId="0" borderId="13" xfId="62" applyNumberFormat="1" applyFont="1" applyFill="1" applyBorder="1" applyAlignment="1" applyProtection="1">
      <alignment vertical="center" shrinkToFit="1"/>
      <protection locked="0"/>
    </xf>
    <xf numFmtId="195" fontId="35" fillId="37" borderId="12" xfId="50" applyNumberFormat="1" applyFont="1" applyFill="1" applyBorder="1" applyAlignment="1">
      <alignment vertical="center" shrinkToFit="1"/>
    </xf>
    <xf numFmtId="191" fontId="35" fillId="0" borderId="49" xfId="62" applyNumberFormat="1" applyFont="1" applyFill="1" applyBorder="1" applyAlignment="1" applyProtection="1">
      <alignment vertical="center" shrinkToFit="1"/>
      <protection locked="0"/>
    </xf>
    <xf numFmtId="191" fontId="35" fillId="0" borderId="94" xfId="62" applyNumberFormat="1" applyFont="1" applyFill="1" applyBorder="1" applyAlignment="1" applyProtection="1">
      <alignment vertical="center" shrinkToFit="1"/>
      <protection locked="0"/>
    </xf>
    <xf numFmtId="0" fontId="3" fillId="28" borderId="0" xfId="62" applyFill="1" applyAlignment="1">
      <alignment vertical="center"/>
      <protection/>
    </xf>
    <xf numFmtId="0" fontId="3" fillId="0" borderId="0" xfId="62" applyAlignment="1">
      <alignment vertical="center"/>
      <protection/>
    </xf>
    <xf numFmtId="195" fontId="35" fillId="0" borderId="34" xfId="62" applyNumberFormat="1" applyFont="1" applyFill="1" applyBorder="1" applyAlignment="1" applyProtection="1">
      <alignment vertical="center" shrinkToFit="1"/>
      <protection locked="0"/>
    </xf>
    <xf numFmtId="195" fontId="35" fillId="0" borderId="29" xfId="50" applyNumberFormat="1" applyFont="1" applyFill="1" applyBorder="1" applyAlignment="1" applyProtection="1">
      <alignment vertical="center" shrinkToFit="1"/>
      <protection locked="0"/>
    </xf>
    <xf numFmtId="195" fontId="35" fillId="0" borderId="47" xfId="50" applyNumberFormat="1" applyFont="1" applyFill="1" applyBorder="1" applyAlignment="1" applyProtection="1">
      <alignment vertical="center" shrinkToFit="1"/>
      <protection locked="0"/>
    </xf>
    <xf numFmtId="195" fontId="35" fillId="0" borderId="14" xfId="62" applyNumberFormat="1" applyFont="1" applyFill="1" applyBorder="1" applyAlignment="1" applyProtection="1">
      <alignment vertical="center" shrinkToFit="1"/>
      <protection locked="0"/>
    </xf>
    <xf numFmtId="195" fontId="35" fillId="37" borderId="29" xfId="50" applyNumberFormat="1" applyFont="1" applyFill="1" applyBorder="1" applyAlignment="1">
      <alignment vertical="center" shrinkToFit="1"/>
    </xf>
    <xf numFmtId="191" fontId="35" fillId="0" borderId="32" xfId="62" applyNumberFormat="1" applyFont="1" applyFill="1" applyBorder="1" applyAlignment="1" applyProtection="1">
      <alignment vertical="center" shrinkToFit="1"/>
      <protection locked="0"/>
    </xf>
    <xf numFmtId="191" fontId="35" fillId="0" borderId="95" xfId="62" applyNumberFormat="1" applyFont="1" applyFill="1" applyBorder="1" applyAlignment="1" applyProtection="1">
      <alignment vertical="center" shrinkToFit="1"/>
      <protection locked="0"/>
    </xf>
    <xf numFmtId="195" fontId="35" fillId="0" borderId="73" xfId="50" applyNumberFormat="1" applyFont="1" applyFill="1" applyBorder="1" applyAlignment="1" applyProtection="1">
      <alignment vertical="center" shrinkToFit="1"/>
      <protection locked="0"/>
    </xf>
    <xf numFmtId="195" fontId="35" fillId="0" borderId="53" xfId="62" applyNumberFormat="1" applyFont="1" applyFill="1" applyBorder="1" applyAlignment="1" applyProtection="1">
      <alignment vertical="center" shrinkToFit="1"/>
      <protection locked="0"/>
    </xf>
    <xf numFmtId="191" fontId="35" fillId="0" borderId="40" xfId="62" applyNumberFormat="1" applyFont="1" applyFill="1" applyBorder="1" applyAlignment="1" applyProtection="1">
      <alignment vertical="center" shrinkToFit="1"/>
      <protection locked="0"/>
    </xf>
    <xf numFmtId="191" fontId="35" fillId="0" borderId="96" xfId="62" applyNumberFormat="1" applyFont="1" applyFill="1" applyBorder="1" applyAlignment="1" applyProtection="1">
      <alignment vertical="center" shrinkToFit="1"/>
      <protection locked="0"/>
    </xf>
    <xf numFmtId="195" fontId="35" fillId="37" borderId="61" xfId="50" applyNumberFormat="1" applyFont="1" applyFill="1" applyBorder="1" applyAlignment="1">
      <alignment vertical="center" shrinkToFit="1"/>
    </xf>
    <xf numFmtId="195" fontId="35" fillId="37" borderId="83" xfId="50" applyNumberFormat="1" applyFont="1" applyFill="1" applyBorder="1" applyAlignment="1">
      <alignment vertical="center" shrinkToFit="1"/>
    </xf>
    <xf numFmtId="195" fontId="35" fillId="37" borderId="43" xfId="50" applyNumberFormat="1" applyFont="1" applyFill="1" applyBorder="1" applyAlignment="1">
      <alignment vertical="center" shrinkToFit="1"/>
    </xf>
    <xf numFmtId="195" fontId="35" fillId="37" borderId="45" xfId="62" applyNumberFormat="1" applyFont="1" applyFill="1" applyBorder="1" applyAlignment="1">
      <alignment vertical="center" shrinkToFit="1"/>
      <protection/>
    </xf>
    <xf numFmtId="195" fontId="35" fillId="37" borderId="97" xfId="50" applyNumberFormat="1" applyFont="1" applyFill="1" applyBorder="1" applyAlignment="1">
      <alignment vertical="center" shrinkToFit="1"/>
    </xf>
    <xf numFmtId="191" fontId="35" fillId="37" borderId="83" xfId="62" applyNumberFormat="1" applyFont="1" applyFill="1" applyBorder="1" applyAlignment="1">
      <alignment vertical="center" shrinkToFit="1"/>
      <protection/>
    </xf>
    <xf numFmtId="191" fontId="35" fillId="37" borderId="89" xfId="62" applyNumberFormat="1" applyFont="1" applyFill="1" applyBorder="1" applyAlignment="1">
      <alignment vertical="center" shrinkToFit="1"/>
      <protection/>
    </xf>
    <xf numFmtId="0" fontId="3" fillId="28" borderId="0" xfId="62" applyFill="1" applyBorder="1" applyAlignment="1">
      <alignment vertical="center"/>
      <protection/>
    </xf>
    <xf numFmtId="0" fontId="35" fillId="0" borderId="98" xfId="50" applyNumberFormat="1" applyFont="1" applyFill="1" applyBorder="1" applyAlignment="1" applyProtection="1">
      <alignment horizontal="center" vertical="center"/>
      <protection locked="0"/>
    </xf>
    <xf numFmtId="196" fontId="36" fillId="37" borderId="15" xfId="62" applyNumberFormat="1" applyFont="1" applyFill="1" applyBorder="1" applyAlignment="1" applyProtection="1">
      <alignment horizontal="left" vertical="center"/>
      <protection/>
    </xf>
    <xf numFmtId="196" fontId="46" fillId="37" borderId="0" xfId="62" applyNumberFormat="1" applyFont="1" applyFill="1" applyBorder="1" applyAlignment="1" applyProtection="1">
      <alignment horizontal="right" vertical="center"/>
      <protection/>
    </xf>
    <xf numFmtId="0" fontId="39" fillId="37" borderId="0" xfId="62" applyFont="1" applyFill="1" applyBorder="1" applyAlignment="1">
      <alignment wrapText="1"/>
      <protection/>
    </xf>
    <xf numFmtId="190" fontId="36" fillId="37" borderId="0" xfId="50" applyNumberFormat="1" applyFont="1" applyFill="1" applyBorder="1" applyAlignment="1">
      <alignment horizontal="center" vertical="center" shrinkToFit="1"/>
    </xf>
    <xf numFmtId="0" fontId="15" fillId="28" borderId="0" xfId="61" applyFill="1" applyBorder="1" applyAlignment="1" applyProtection="1">
      <alignment/>
      <protection/>
    </xf>
    <xf numFmtId="0" fontId="35" fillId="28" borderId="0" xfId="50" applyNumberFormat="1" applyFont="1" applyFill="1" applyBorder="1" applyAlignment="1" applyProtection="1">
      <alignment horizontal="center" vertical="center"/>
      <protection/>
    </xf>
    <xf numFmtId="196" fontId="36" fillId="37" borderId="0" xfId="62" applyNumberFormat="1" applyFont="1" applyFill="1" applyBorder="1" applyAlignment="1" applyProtection="1">
      <alignment horizontal="left" vertical="center"/>
      <protection/>
    </xf>
    <xf numFmtId="0" fontId="39" fillId="37" borderId="0" xfId="62" applyFont="1" applyFill="1" applyBorder="1">
      <alignment/>
      <protection/>
    </xf>
    <xf numFmtId="0" fontId="36" fillId="37" borderId="0" xfId="62" applyFont="1" applyFill="1">
      <alignment/>
      <protection/>
    </xf>
    <xf numFmtId="0" fontId="35" fillId="37" borderId="0" xfId="62" applyFont="1" applyFill="1" applyBorder="1" applyAlignment="1">
      <alignment horizontal="center" vertical="center"/>
      <protection/>
    </xf>
    <xf numFmtId="0" fontId="36" fillId="0" borderId="0" xfId="62" applyFont="1">
      <alignment/>
      <protection/>
    </xf>
    <xf numFmtId="0" fontId="35" fillId="37" borderId="0" xfId="62" applyFont="1" applyFill="1" applyBorder="1" applyAlignment="1">
      <alignment horizontal="center" vertical="center" wrapText="1"/>
      <protection/>
    </xf>
    <xf numFmtId="0" fontId="36" fillId="0" borderId="0" xfId="62" applyFont="1" applyAlignment="1">
      <alignment horizontal="center" vertical="center" wrapText="1"/>
      <protection/>
    </xf>
    <xf numFmtId="195" fontId="35" fillId="37" borderId="99" xfId="62" applyNumberFormat="1" applyFont="1" applyFill="1" applyBorder="1" applyAlignment="1">
      <alignment vertical="center" shrinkToFit="1"/>
      <protection/>
    </xf>
    <xf numFmtId="178" fontId="35" fillId="37" borderId="100" xfId="50" applyNumberFormat="1" applyFont="1" applyFill="1" applyBorder="1" applyAlignment="1">
      <alignment horizontal="right" vertical="center" shrinkToFit="1"/>
    </xf>
    <xf numFmtId="178" fontId="35" fillId="37" borderId="100" xfId="50" applyNumberFormat="1" applyFont="1" applyFill="1" applyBorder="1" applyAlignment="1" applyProtection="1">
      <alignment horizontal="right" vertical="center" shrinkToFit="1"/>
      <protection/>
    </xf>
    <xf numFmtId="195" fontId="35" fillId="37" borderId="100" xfId="62" applyNumberFormat="1" applyFont="1" applyFill="1" applyBorder="1" applyAlignment="1" applyProtection="1">
      <alignment vertical="center" shrinkToFit="1"/>
      <protection/>
    </xf>
    <xf numFmtId="0" fontId="35" fillId="37" borderId="35" xfId="62" applyFont="1" applyFill="1" applyBorder="1" applyAlignment="1">
      <alignment horizontal="center" vertical="center" wrapText="1"/>
      <protection/>
    </xf>
    <xf numFmtId="0" fontId="35" fillId="37" borderId="97" xfId="62" applyFont="1" applyFill="1" applyBorder="1" applyAlignment="1">
      <alignment horizontal="center" vertical="center" wrapText="1"/>
      <protection/>
    </xf>
    <xf numFmtId="0" fontId="36" fillId="37" borderId="0" xfId="62" applyFont="1" applyFill="1" applyAlignment="1">
      <alignment horizontal="center" vertical="center" wrapText="1"/>
      <protection/>
    </xf>
    <xf numFmtId="197" fontId="35" fillId="37" borderId="10" xfId="62" applyNumberFormat="1" applyFont="1" applyFill="1" applyBorder="1" applyAlignment="1">
      <alignment horizontal="right" vertical="center"/>
      <protection/>
    </xf>
    <xf numFmtId="196" fontId="35" fillId="37" borderId="13" xfId="62" applyNumberFormat="1" applyFont="1" applyFill="1" applyBorder="1" applyAlignment="1" applyProtection="1">
      <alignment horizontal="right" vertical="center"/>
      <protection/>
    </xf>
    <xf numFmtId="198" fontId="35" fillId="37" borderId="13" xfId="62" applyNumberFormat="1" applyFont="1" applyFill="1" applyBorder="1" applyAlignment="1" applyProtection="1">
      <alignment horizontal="right" vertical="center"/>
      <protection/>
    </xf>
    <xf numFmtId="196" fontId="35" fillId="37" borderId="49" xfId="62" applyNumberFormat="1" applyFont="1" applyFill="1" applyBorder="1" applyAlignment="1" applyProtection="1">
      <alignment horizontal="right" vertical="center"/>
      <protection/>
    </xf>
    <xf numFmtId="0" fontId="35" fillId="37" borderId="49" xfId="62" applyFont="1" applyFill="1" applyBorder="1" applyAlignment="1">
      <alignment horizontal="center" vertical="center"/>
      <protection/>
    </xf>
    <xf numFmtId="0" fontId="35" fillId="37" borderId="12" xfId="62" applyFont="1" applyFill="1" applyBorder="1" applyAlignment="1">
      <alignment horizontal="center" vertical="center"/>
      <protection/>
    </xf>
    <xf numFmtId="0" fontId="36" fillId="37" borderId="0" xfId="62" applyFont="1" applyFill="1" applyBorder="1" applyAlignment="1">
      <alignment horizontal="center" vertical="center"/>
      <protection/>
    </xf>
    <xf numFmtId="0" fontId="3" fillId="0" borderId="0" xfId="62" applyAlignment="1">
      <alignment horizontal="center" vertical="center"/>
      <protection/>
    </xf>
    <xf numFmtId="0" fontId="3" fillId="37" borderId="0" xfId="62" applyFill="1" applyAlignment="1">
      <alignment horizontal="center" vertical="center"/>
      <protection/>
    </xf>
    <xf numFmtId="178" fontId="35" fillId="37" borderId="59" xfId="50" applyNumberFormat="1" applyFont="1" applyFill="1" applyBorder="1" applyAlignment="1">
      <alignment vertical="center" shrinkToFit="1"/>
    </xf>
    <xf numFmtId="178" fontId="35" fillId="37" borderId="60" xfId="50" applyNumberFormat="1" applyFont="1" applyFill="1" applyBorder="1" applyAlignment="1">
      <alignment horizontal="right" vertical="center" shrinkToFit="1"/>
    </xf>
    <xf numFmtId="178" fontId="35" fillId="37" borderId="60" xfId="50" applyNumberFormat="1" applyFont="1" applyFill="1" applyBorder="1" applyAlignment="1" applyProtection="1">
      <alignment horizontal="right" vertical="center" shrinkToFit="1"/>
      <protection/>
    </xf>
    <xf numFmtId="178" fontId="35" fillId="37" borderId="40" xfId="50" applyNumberFormat="1" applyFont="1" applyFill="1" applyBorder="1" applyAlignment="1" applyProtection="1">
      <alignment horizontal="right" vertical="center" shrinkToFit="1"/>
      <protection/>
    </xf>
    <xf numFmtId="178" fontId="35" fillId="37" borderId="101" xfId="50" applyNumberFormat="1" applyFont="1" applyFill="1" applyBorder="1" applyAlignment="1">
      <alignment horizontal="right" vertical="center" shrinkToFit="1"/>
    </xf>
    <xf numFmtId="199" fontId="35" fillId="37" borderId="73" xfId="50" applyNumberFormat="1" applyFont="1" applyFill="1" applyBorder="1" applyAlignment="1">
      <alignment horizontal="right" vertical="center"/>
    </xf>
    <xf numFmtId="199" fontId="36" fillId="37" borderId="0" xfId="50" applyNumberFormat="1" applyFont="1" applyFill="1" applyBorder="1" applyAlignment="1">
      <alignment horizontal="right" vertical="center"/>
    </xf>
    <xf numFmtId="197" fontId="35" fillId="37" borderId="10" xfId="62" applyNumberFormat="1" applyFont="1" applyFill="1" applyBorder="1" applyAlignment="1" applyProtection="1">
      <alignment horizontal="right" vertical="center"/>
      <protection/>
    </xf>
    <xf numFmtId="196" fontId="35" fillId="37" borderId="102" xfId="62" applyNumberFormat="1" applyFont="1" applyFill="1" applyBorder="1" applyAlignment="1" applyProtection="1">
      <alignment horizontal="right" vertical="center"/>
      <protection/>
    </xf>
    <xf numFmtId="0" fontId="35" fillId="37" borderId="74" xfId="62" applyFont="1" applyFill="1" applyBorder="1" applyAlignment="1" applyProtection="1">
      <alignment horizontal="center" vertical="center"/>
      <protection/>
    </xf>
    <xf numFmtId="0" fontId="35" fillId="37" borderId="29" xfId="62" applyFont="1" applyFill="1" applyBorder="1" applyAlignment="1" applyProtection="1">
      <alignment horizontal="center" vertical="center"/>
      <protection/>
    </xf>
    <xf numFmtId="178" fontId="35" fillId="37" borderId="59" xfId="50" applyNumberFormat="1" applyFont="1" applyFill="1" applyBorder="1" applyAlignment="1" applyProtection="1">
      <alignment vertical="center" shrinkToFit="1"/>
      <protection/>
    </xf>
    <xf numFmtId="178" fontId="35" fillId="37" borderId="101" xfId="50" applyNumberFormat="1" applyFont="1" applyFill="1" applyBorder="1" applyAlignment="1" applyProtection="1">
      <alignment horizontal="right" vertical="center" shrinkToFit="1"/>
      <protection/>
    </xf>
    <xf numFmtId="199" fontId="35" fillId="37" borderId="73" xfId="50" applyNumberFormat="1" applyFont="1" applyFill="1" applyBorder="1" applyAlignment="1" applyProtection="1">
      <alignment horizontal="right" vertical="center"/>
      <protection/>
    </xf>
    <xf numFmtId="0" fontId="15" fillId="28" borderId="0" xfId="61" applyFill="1" applyBorder="1" applyAlignment="1" applyProtection="1">
      <alignment vertical="center"/>
      <protection/>
    </xf>
    <xf numFmtId="0" fontId="11" fillId="37" borderId="0" xfId="62" applyFont="1" applyFill="1" applyAlignment="1">
      <alignment vertical="center"/>
      <protection/>
    </xf>
    <xf numFmtId="178" fontId="36" fillId="37" borderId="0" xfId="50" applyNumberFormat="1" applyFont="1" applyFill="1" applyBorder="1" applyAlignment="1" applyProtection="1">
      <alignment horizontal="right" vertical="center" shrinkToFit="1"/>
      <protection/>
    </xf>
    <xf numFmtId="199" fontId="36" fillId="28" borderId="0" xfId="50" applyNumberFormat="1" applyFont="1" applyFill="1" applyBorder="1" applyAlignment="1" applyProtection="1">
      <alignment horizontal="right" vertical="center"/>
      <protection/>
    </xf>
    <xf numFmtId="0" fontId="15" fillId="28" borderId="0" xfId="61" applyFill="1" applyBorder="1" applyAlignment="1" applyProtection="1">
      <alignment horizontal="right" vertical="center"/>
      <protection/>
    </xf>
    <xf numFmtId="0" fontId="32" fillId="37" borderId="0" xfId="62" applyFont="1" applyFill="1" applyAlignment="1">
      <alignment vertical="center"/>
      <protection/>
    </xf>
    <xf numFmtId="0" fontId="39" fillId="37" borderId="0" xfId="62" applyFont="1" applyFill="1">
      <alignment/>
      <protection/>
    </xf>
    <xf numFmtId="0" fontId="35" fillId="37" borderId="61" xfId="62" applyFont="1" applyFill="1" applyBorder="1" applyAlignment="1">
      <alignment horizontal="centerContinuous"/>
      <protection/>
    </xf>
    <xf numFmtId="0" fontId="48" fillId="37" borderId="75" xfId="62" applyFont="1" applyFill="1" applyBorder="1" applyAlignment="1">
      <alignment horizontal="centerContinuous"/>
      <protection/>
    </xf>
    <xf numFmtId="0" fontId="39" fillId="37" borderId="0" xfId="62" applyFont="1" applyFill="1" applyAlignment="1">
      <alignment vertical="center"/>
      <protection/>
    </xf>
    <xf numFmtId="0" fontId="35" fillId="37" borderId="89" xfId="61" applyFont="1" applyFill="1" applyBorder="1" applyAlignment="1">
      <alignment horizontal="center" vertical="center"/>
      <protection/>
    </xf>
    <xf numFmtId="0" fontId="35" fillId="37" borderId="89" xfId="62" applyFont="1" applyFill="1" applyBorder="1" applyAlignment="1">
      <alignment horizontal="center" vertical="center" shrinkToFit="1"/>
      <protection/>
    </xf>
    <xf numFmtId="0" fontId="36" fillId="37" borderId="0" xfId="62" applyFont="1" applyFill="1" applyAlignment="1">
      <alignment vertical="center" shrinkToFit="1"/>
      <protection/>
    </xf>
    <xf numFmtId="0" fontId="49" fillId="37" borderId="103" xfId="62" applyFont="1" applyFill="1" applyBorder="1" applyAlignment="1">
      <alignment horizontal="center" vertical="center"/>
      <protection/>
    </xf>
    <xf numFmtId="0" fontId="35" fillId="37" borderId="103" xfId="62" applyFont="1" applyFill="1" applyBorder="1" applyAlignment="1">
      <alignment horizontal="center" vertical="center"/>
      <protection/>
    </xf>
    <xf numFmtId="0" fontId="35" fillId="37" borderId="103" xfId="61" applyFont="1" applyFill="1" applyBorder="1" applyAlignment="1">
      <alignment horizontal="center" vertical="center"/>
      <protection/>
    </xf>
    <xf numFmtId="200" fontId="35" fillId="37" borderId="103" xfId="50" applyNumberFormat="1" applyFont="1" applyFill="1" applyBorder="1" applyAlignment="1">
      <alignment horizontal="center" vertical="center"/>
    </xf>
    <xf numFmtId="201" fontId="35" fillId="0" borderId="94" xfId="61" applyNumberFormat="1" applyFont="1" applyFill="1" applyBorder="1" applyAlignment="1" applyProtection="1">
      <alignment vertical="center"/>
      <protection locked="0"/>
    </xf>
    <xf numFmtId="178" fontId="35" fillId="37" borderId="94" xfId="62" applyNumberFormat="1" applyFont="1" applyFill="1" applyBorder="1" applyAlignment="1">
      <alignment vertical="center"/>
      <protection/>
    </xf>
    <xf numFmtId="0" fontId="3" fillId="37" borderId="0" xfId="62" applyFill="1" applyBorder="1" applyProtection="1">
      <alignment/>
      <protection/>
    </xf>
    <xf numFmtId="0" fontId="49" fillId="37" borderId="95" xfId="62" applyFont="1" applyFill="1" applyBorder="1" applyAlignment="1">
      <alignment horizontal="center" vertical="center"/>
      <protection/>
    </xf>
    <xf numFmtId="0" fontId="35" fillId="37" borderId="95" xfId="62" applyFont="1" applyFill="1" applyBorder="1" applyAlignment="1">
      <alignment horizontal="center" vertical="center"/>
      <protection/>
    </xf>
    <xf numFmtId="0" fontId="35" fillId="37" borderId="95" xfId="61" applyFont="1" applyFill="1" applyBorder="1" applyAlignment="1">
      <alignment horizontal="center" vertical="center"/>
      <protection/>
    </xf>
    <xf numFmtId="200" fontId="35" fillId="37" borderId="95" xfId="50" applyNumberFormat="1" applyFont="1" applyFill="1" applyBorder="1" applyAlignment="1">
      <alignment horizontal="center" vertical="center"/>
    </xf>
    <xf numFmtId="201" fontId="35" fillId="0" borderId="95" xfId="61" applyNumberFormat="1" applyFont="1" applyFill="1" applyBorder="1" applyAlignment="1" applyProtection="1">
      <alignment vertical="center"/>
      <protection locked="0"/>
    </xf>
    <xf numFmtId="178" fontId="35" fillId="37" borderId="95" xfId="62" applyNumberFormat="1" applyFont="1" applyFill="1" applyBorder="1" applyAlignment="1">
      <alignment vertical="center"/>
      <protection/>
    </xf>
    <xf numFmtId="0" fontId="35" fillId="37" borderId="95" xfId="61" applyFont="1" applyFill="1" applyBorder="1" applyAlignment="1">
      <alignment horizontal="center" vertical="center" shrinkToFit="1"/>
      <protection/>
    </xf>
    <xf numFmtId="0" fontId="49" fillId="37" borderId="104" xfId="62" applyFont="1" applyFill="1" applyBorder="1" applyAlignment="1">
      <alignment horizontal="center" vertical="center"/>
      <protection/>
    </xf>
    <xf numFmtId="0" fontId="36" fillId="37" borderId="0" xfId="62" applyFont="1" applyFill="1" applyAlignment="1">
      <alignment horizontal="left" vertical="top" wrapText="1"/>
      <protection/>
    </xf>
    <xf numFmtId="0" fontId="35" fillId="37" borderId="0" xfId="62" applyFont="1" applyFill="1">
      <alignment/>
      <protection/>
    </xf>
    <xf numFmtId="0" fontId="35" fillId="37" borderId="15" xfId="62" applyFont="1" applyFill="1" applyBorder="1" applyAlignment="1">
      <alignment vertical="top"/>
      <protection/>
    </xf>
    <xf numFmtId="0" fontId="35" fillId="37" borderId="15" xfId="62" applyFont="1" applyFill="1" applyBorder="1" applyAlignment="1">
      <alignment horizontal="right" vertical="center"/>
      <protection/>
    </xf>
    <xf numFmtId="201" fontId="35" fillId="37" borderId="89" xfId="62" applyNumberFormat="1" applyFont="1" applyFill="1" applyBorder="1" applyAlignment="1">
      <alignment vertical="center"/>
      <protection/>
    </xf>
    <xf numFmtId="187" fontId="35" fillId="37" borderId="89" xfId="62" applyNumberFormat="1" applyFont="1" applyFill="1" applyBorder="1" applyAlignment="1">
      <alignment vertical="center"/>
      <protection/>
    </xf>
    <xf numFmtId="0" fontId="3" fillId="37" borderId="0" xfId="62" applyFont="1" applyFill="1" applyAlignment="1">
      <alignment horizontal="left" vertical="top" wrapText="1"/>
      <protection/>
    </xf>
    <xf numFmtId="0" fontId="17" fillId="37" borderId="0" xfId="62" applyFont="1" applyFill="1">
      <alignment/>
      <protection/>
    </xf>
    <xf numFmtId="0" fontId="33" fillId="37" borderId="0" xfId="62" applyFont="1" applyFill="1" applyBorder="1" applyAlignment="1">
      <alignment horizontal="center"/>
      <protection/>
    </xf>
    <xf numFmtId="0" fontId="36" fillId="28" borderId="0" xfId="62" applyFont="1" applyFill="1" applyBorder="1">
      <alignment/>
      <protection/>
    </xf>
    <xf numFmtId="192" fontId="35" fillId="28" borderId="16" xfId="62" applyNumberFormat="1" applyFont="1" applyFill="1" applyBorder="1" applyAlignment="1" applyProtection="1">
      <alignment horizontal="center" vertical="center"/>
      <protection/>
    </xf>
    <xf numFmtId="0" fontId="15" fillId="28" borderId="0" xfId="61" applyFill="1" applyBorder="1" applyAlignment="1" applyProtection="1">
      <alignment horizontal="left"/>
      <protection/>
    </xf>
    <xf numFmtId="190" fontId="39" fillId="37" borderId="0" xfId="50" applyNumberFormat="1" applyFont="1" applyFill="1" applyBorder="1" applyAlignment="1">
      <alignment horizontal="left" vertical="center"/>
    </xf>
    <xf numFmtId="0" fontId="3" fillId="0" borderId="14" xfId="62" applyBorder="1">
      <alignment/>
      <protection/>
    </xf>
    <xf numFmtId="203" fontId="3" fillId="0" borderId="14" xfId="62" applyNumberFormat="1" applyBorder="1">
      <alignment/>
      <protection/>
    </xf>
    <xf numFmtId="0" fontId="3" fillId="0" borderId="14" xfId="62" applyBorder="1" applyAlignment="1">
      <alignment horizontal="center" vertical="center"/>
      <protection/>
    </xf>
    <xf numFmtId="204" fontId="35" fillId="37" borderId="102" xfId="62" applyNumberFormat="1" applyFont="1" applyFill="1" applyBorder="1" applyAlignment="1" applyProtection="1">
      <alignment horizontal="right" vertical="center"/>
      <protection/>
    </xf>
    <xf numFmtId="204" fontId="35" fillId="37" borderId="13" xfId="62" applyNumberFormat="1" applyFont="1" applyFill="1" applyBorder="1" applyAlignment="1" applyProtection="1">
      <alignment horizontal="right" vertical="center"/>
      <protection/>
    </xf>
    <xf numFmtId="0" fontId="36" fillId="0" borderId="89" xfId="62" applyFont="1" applyFill="1" applyBorder="1" applyAlignment="1" applyProtection="1">
      <alignment horizontal="center" vertical="center"/>
      <protection locked="0"/>
    </xf>
    <xf numFmtId="0" fontId="17" fillId="34" borderId="54" xfId="0" applyNumberFormat="1" applyFont="1" applyFill="1" applyBorder="1" applyAlignment="1" applyProtection="1">
      <alignment horizontal="right" vertical="center"/>
      <protection locked="0"/>
    </xf>
    <xf numFmtId="0" fontId="3" fillId="4" borderId="63" xfId="0" applyFont="1" applyFill="1" applyBorder="1" applyAlignment="1">
      <alignment vertical="center"/>
    </xf>
    <xf numFmtId="0" fontId="24" fillId="4" borderId="22" xfId="0" applyFont="1" applyFill="1" applyBorder="1" applyAlignment="1">
      <alignment vertical="center"/>
    </xf>
    <xf numFmtId="0" fontId="24" fillId="4" borderId="54" xfId="0" applyFont="1" applyFill="1" applyBorder="1" applyAlignment="1">
      <alignment vertical="center"/>
    </xf>
    <xf numFmtId="0" fontId="6" fillId="4" borderId="10" xfId="0" applyFont="1" applyFill="1" applyBorder="1" applyAlignment="1">
      <alignment horizontal="centerContinuous" vertical="center"/>
    </xf>
    <xf numFmtId="0" fontId="6" fillId="4" borderId="13" xfId="0" applyFont="1" applyFill="1" applyBorder="1" applyAlignment="1">
      <alignment horizontal="centerContinuous" vertical="center"/>
    </xf>
    <xf numFmtId="49" fontId="100" fillId="4" borderId="0" xfId="0" applyNumberFormat="1" applyFont="1" applyFill="1" applyAlignment="1">
      <alignment vertical="center"/>
    </xf>
    <xf numFmtId="0" fontId="26" fillId="4" borderId="0" xfId="0" applyFont="1" applyFill="1" applyBorder="1" applyAlignment="1" applyProtection="1">
      <alignment horizontal="centerContinuous" vertical="center"/>
      <protection/>
    </xf>
    <xf numFmtId="0" fontId="0" fillId="4" borderId="10" xfId="0" applyFont="1" applyFill="1" applyBorder="1" applyAlignment="1">
      <alignment/>
    </xf>
    <xf numFmtId="0" fontId="3" fillId="4" borderId="13" xfId="0" applyFont="1" applyFill="1" applyBorder="1" applyAlignment="1">
      <alignment/>
    </xf>
    <xf numFmtId="0" fontId="3" fillId="4" borderId="22" xfId="0" applyFont="1" applyFill="1" applyBorder="1" applyAlignment="1">
      <alignment/>
    </xf>
    <xf numFmtId="0" fontId="3" fillId="4" borderId="49" xfId="0" applyFont="1" applyFill="1" applyBorder="1" applyAlignment="1">
      <alignment/>
    </xf>
    <xf numFmtId="0" fontId="3" fillId="4" borderId="50" xfId="0" applyFont="1" applyFill="1" applyBorder="1" applyAlignment="1">
      <alignment/>
    </xf>
    <xf numFmtId="0" fontId="3" fillId="4" borderId="55" xfId="0" applyFont="1" applyFill="1" applyBorder="1" applyAlignment="1">
      <alignment/>
    </xf>
    <xf numFmtId="0" fontId="21" fillId="4" borderId="54" xfId="0" applyFont="1" applyFill="1" applyBorder="1" applyAlignment="1">
      <alignment/>
    </xf>
    <xf numFmtId="0" fontId="21" fillId="4" borderId="41" xfId="0" applyFont="1" applyFill="1" applyBorder="1" applyAlignment="1">
      <alignment/>
    </xf>
    <xf numFmtId="0" fontId="20" fillId="4" borderId="62" xfId="0" applyFont="1" applyFill="1" applyBorder="1" applyAlignment="1">
      <alignment/>
    </xf>
    <xf numFmtId="177" fontId="103" fillId="4" borderId="17" xfId="0" applyNumberFormat="1" applyFont="1" applyFill="1" applyBorder="1" applyAlignment="1" applyProtection="1">
      <alignment horizontal="centerContinuous" vertical="center"/>
      <protection locked="0"/>
    </xf>
    <xf numFmtId="0" fontId="14" fillId="4" borderId="53" xfId="0" applyFont="1" applyFill="1" applyBorder="1" applyAlignment="1">
      <alignment horizontal="right" vertical="center"/>
    </xf>
    <xf numFmtId="0" fontId="14" fillId="4" borderId="13" xfId="0" applyFont="1" applyFill="1" applyBorder="1" applyAlignment="1">
      <alignment horizontal="center" vertical="center"/>
    </xf>
    <xf numFmtId="180" fontId="17" fillId="0" borderId="56" xfId="0" applyNumberFormat="1" applyFont="1" applyFill="1" applyBorder="1" applyAlignment="1" applyProtection="1">
      <alignment vertical="center"/>
      <protection locked="0"/>
    </xf>
    <xf numFmtId="0" fontId="6" fillId="4" borderId="83" xfId="0" applyFont="1" applyFill="1" applyBorder="1" applyAlignment="1">
      <alignment vertical="center"/>
    </xf>
    <xf numFmtId="0" fontId="3" fillId="4" borderId="0" xfId="0" applyFont="1" applyFill="1" applyAlignment="1" applyProtection="1">
      <alignment/>
      <protection/>
    </xf>
    <xf numFmtId="0" fontId="0" fillId="0" borderId="37"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57" xfId="0" applyBorder="1" applyAlignment="1" applyProtection="1">
      <alignment vertical="center" wrapText="1"/>
      <protection locked="0"/>
    </xf>
    <xf numFmtId="49" fontId="15" fillId="0" borderId="63" xfId="0" applyNumberFormat="1"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6" fillId="4" borderId="88" xfId="0" applyFont="1" applyFill="1" applyBorder="1" applyAlignment="1">
      <alignment horizontal="distributed" vertical="center" indent="2"/>
    </xf>
    <xf numFmtId="0" fontId="0" fillId="0" borderId="85" xfId="0" applyBorder="1" applyAlignment="1">
      <alignment horizontal="distributed" vertical="center" indent="2"/>
    </xf>
    <xf numFmtId="0" fontId="0" fillId="0" borderId="105" xfId="0" applyBorder="1" applyAlignment="1">
      <alignment horizontal="distributed" vertical="center" indent="2"/>
    </xf>
    <xf numFmtId="0" fontId="6" fillId="4" borderId="86" xfId="0" applyFont="1" applyFill="1" applyBorder="1" applyAlignment="1">
      <alignment horizontal="distributed" vertical="center" indent="1"/>
    </xf>
    <xf numFmtId="0" fontId="0" fillId="0" borderId="85" xfId="0" applyBorder="1" applyAlignment="1">
      <alignment horizontal="distributed" vertical="center" indent="1"/>
    </xf>
    <xf numFmtId="0" fontId="0" fillId="0" borderId="105" xfId="0" applyBorder="1" applyAlignment="1">
      <alignment horizontal="distributed" vertical="center" indent="1"/>
    </xf>
    <xf numFmtId="0" fontId="6" fillId="4" borderId="86" xfId="0" applyFont="1" applyFill="1" applyBorder="1" applyAlignment="1">
      <alignment horizontal="distributed" vertical="center" indent="8"/>
    </xf>
    <xf numFmtId="0" fontId="0" fillId="0" borderId="85" xfId="0" applyBorder="1" applyAlignment="1">
      <alignment horizontal="distributed" vertical="center" indent="8"/>
    </xf>
    <xf numFmtId="0" fontId="0" fillId="0" borderId="87" xfId="0" applyBorder="1" applyAlignment="1">
      <alignment horizontal="distributed" vertical="center" indent="8"/>
    </xf>
    <xf numFmtId="0" fontId="0" fillId="0" borderId="39" xfId="0" applyBorder="1" applyAlignment="1" applyProtection="1">
      <alignment vertical="center" wrapText="1"/>
      <protection locked="0"/>
    </xf>
    <xf numFmtId="0" fontId="0" fillId="0" borderId="25" xfId="0" applyBorder="1" applyAlignment="1" applyProtection="1">
      <alignment vertical="center" wrapText="1"/>
      <protection locked="0"/>
    </xf>
    <xf numFmtId="49" fontId="15" fillId="0" borderId="106" xfId="0" applyNumberFormat="1" applyFont="1" applyFill="1" applyBorder="1" applyAlignment="1" applyProtection="1">
      <alignment vertical="center" wrapText="1"/>
      <protection locked="0"/>
    </xf>
    <xf numFmtId="0" fontId="0" fillId="0" borderId="107" xfId="0" applyBorder="1" applyAlignment="1" applyProtection="1">
      <alignment vertical="center" wrapText="1"/>
      <protection locked="0"/>
    </xf>
    <xf numFmtId="0" fontId="0" fillId="0" borderId="108"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09" xfId="0" applyBorder="1" applyAlignment="1" applyProtection="1">
      <alignment vertical="center" wrapText="1"/>
      <protection locked="0"/>
    </xf>
    <xf numFmtId="0" fontId="0" fillId="0" borderId="110" xfId="0" applyBorder="1" applyAlignment="1" applyProtection="1">
      <alignment vertical="center" wrapText="1"/>
      <protection locked="0"/>
    </xf>
    <xf numFmtId="0" fontId="0" fillId="0" borderId="111" xfId="0" applyBorder="1" applyAlignment="1" applyProtection="1">
      <alignment vertical="center" wrapText="1"/>
      <protection locked="0"/>
    </xf>
    <xf numFmtId="0" fontId="0" fillId="0" borderId="112" xfId="0" applyBorder="1" applyAlignment="1" applyProtection="1">
      <alignment vertical="center" wrapText="1"/>
      <protection locked="0"/>
    </xf>
    <xf numFmtId="0" fontId="0" fillId="0" borderId="18" xfId="0" applyBorder="1" applyAlignment="1" applyProtection="1">
      <alignment vertical="center" wrapText="1"/>
      <protection locked="0"/>
    </xf>
    <xf numFmtId="49" fontId="15" fillId="0" borderId="54" xfId="0" applyNumberFormat="1" applyFont="1" applyFill="1" applyBorder="1" applyAlignment="1" applyProtection="1">
      <alignment vertical="center" shrinkToFit="1"/>
      <protection locked="0"/>
    </xf>
    <xf numFmtId="49" fontId="15" fillId="0" borderId="41" xfId="0" applyNumberFormat="1" applyFont="1" applyFill="1" applyBorder="1" applyAlignment="1" applyProtection="1">
      <alignment vertical="center" shrinkToFit="1"/>
      <protection locked="0"/>
    </xf>
    <xf numFmtId="192" fontId="3" fillId="4" borderId="0" xfId="0" applyNumberFormat="1" applyFont="1" applyFill="1" applyAlignment="1">
      <alignment horizontal="left" vertical="center"/>
    </xf>
    <xf numFmtId="0" fontId="0" fillId="0" borderId="0" xfId="0" applyAlignment="1">
      <alignment horizontal="left" vertical="center"/>
    </xf>
    <xf numFmtId="193" fontId="3" fillId="4" borderId="113" xfId="48" applyNumberFormat="1" applyFont="1" applyFill="1" applyBorder="1" applyAlignment="1" applyProtection="1">
      <alignment shrinkToFit="1"/>
      <protection/>
    </xf>
    <xf numFmtId="193" fontId="3" fillId="4" borderId="77" xfId="48" applyNumberFormat="1" applyFont="1" applyFill="1" applyBorder="1" applyAlignment="1" applyProtection="1">
      <alignment shrinkToFit="1"/>
      <protection/>
    </xf>
    <xf numFmtId="193" fontId="3" fillId="4" borderId="114" xfId="48" applyNumberFormat="1" applyFont="1" applyFill="1" applyBorder="1" applyAlignment="1" applyProtection="1">
      <alignment shrinkToFit="1"/>
      <protection/>
    </xf>
    <xf numFmtId="193" fontId="3" fillId="4" borderId="81" xfId="48" applyNumberFormat="1" applyFont="1" applyFill="1" applyBorder="1" applyAlignment="1" applyProtection="1">
      <alignment shrinkToFit="1"/>
      <protection/>
    </xf>
    <xf numFmtId="177" fontId="0" fillId="4" borderId="34" xfId="0" applyNumberFormat="1" applyFont="1" applyFill="1" applyBorder="1" applyAlignment="1" applyProtection="1">
      <alignment vertical="center" shrinkToFit="1"/>
      <protection/>
    </xf>
    <xf numFmtId="177" fontId="0" fillId="4" borderId="33" xfId="0" applyNumberFormat="1" applyFont="1" applyFill="1" applyBorder="1" applyAlignment="1" applyProtection="1">
      <alignment vertical="center" shrinkToFit="1"/>
      <protection/>
    </xf>
    <xf numFmtId="177" fontId="0" fillId="4" borderId="0" xfId="0" applyNumberFormat="1" applyFont="1" applyFill="1" applyBorder="1" applyAlignment="1" applyProtection="1">
      <alignment horizontal="left" vertical="center"/>
      <protection/>
    </xf>
    <xf numFmtId="177" fontId="0" fillId="4" borderId="0" xfId="0" applyNumberFormat="1" applyFont="1" applyFill="1" applyAlignment="1" applyProtection="1">
      <alignment horizontal="left" vertical="center"/>
      <protection/>
    </xf>
    <xf numFmtId="177" fontId="0" fillId="4" borderId="27" xfId="0" applyNumberFormat="1" applyFont="1" applyFill="1" applyBorder="1" applyAlignment="1" applyProtection="1">
      <alignment vertical="center"/>
      <protection/>
    </xf>
    <xf numFmtId="177" fontId="0" fillId="4" borderId="0" xfId="0" applyNumberFormat="1" applyFont="1" applyFill="1" applyBorder="1" applyAlignment="1" applyProtection="1">
      <alignment vertical="center" wrapText="1"/>
      <protection/>
    </xf>
    <xf numFmtId="177" fontId="0" fillId="4" borderId="0" xfId="0" applyNumberFormat="1" applyFont="1" applyFill="1" applyAlignment="1" applyProtection="1">
      <alignment vertical="center" wrapText="1"/>
      <protection/>
    </xf>
    <xf numFmtId="177" fontId="0" fillId="4" borderId="109" xfId="0" applyNumberFormat="1" applyFont="1" applyFill="1" applyBorder="1" applyAlignment="1" applyProtection="1">
      <alignment vertical="center" wrapText="1"/>
      <protection/>
    </xf>
    <xf numFmtId="177" fontId="0" fillId="4" borderId="27" xfId="0" applyNumberFormat="1" applyFont="1" applyFill="1" applyBorder="1" applyAlignment="1" applyProtection="1">
      <alignment vertical="center" wrapText="1"/>
      <protection/>
    </xf>
    <xf numFmtId="177" fontId="0" fillId="4" borderId="28" xfId="0" applyNumberFormat="1" applyFont="1" applyFill="1" applyBorder="1" applyAlignment="1" applyProtection="1">
      <alignment vertical="center" wrapText="1"/>
      <protection/>
    </xf>
    <xf numFmtId="49" fontId="99" fillId="4" borderId="38" xfId="0" applyNumberFormat="1" applyFont="1" applyFill="1" applyBorder="1" applyAlignment="1">
      <alignment vertical="center" wrapText="1" shrinkToFit="1"/>
    </xf>
    <xf numFmtId="0" fontId="99" fillId="0" borderId="38" xfId="0" applyFont="1" applyBorder="1" applyAlignment="1">
      <alignment vertical="center" wrapText="1" shrinkToFit="1"/>
    </xf>
    <xf numFmtId="0" fontId="99" fillId="0" borderId="0" xfId="0" applyFont="1" applyAlignment="1">
      <alignment vertical="center" wrapText="1" shrinkToFit="1"/>
    </xf>
    <xf numFmtId="0" fontId="30" fillId="4" borderId="71" xfId="0" applyFont="1" applyFill="1" applyBorder="1" applyAlignment="1">
      <alignment horizontal="center" vertical="center"/>
    </xf>
    <xf numFmtId="0" fontId="30" fillId="4" borderId="0" xfId="0" applyFont="1" applyFill="1" applyBorder="1" applyAlignment="1">
      <alignment horizontal="center" vertical="center"/>
    </xf>
    <xf numFmtId="0" fontId="30" fillId="4" borderId="72" xfId="0" applyFont="1" applyFill="1" applyBorder="1" applyAlignment="1">
      <alignment horizontal="center" vertical="center"/>
    </xf>
    <xf numFmtId="0" fontId="26" fillId="4" borderId="71"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72" xfId="0" applyFont="1" applyFill="1" applyBorder="1" applyAlignment="1">
      <alignment horizontal="center" vertical="center"/>
    </xf>
    <xf numFmtId="177" fontId="0" fillId="4" borderId="34" xfId="0" applyNumberFormat="1" applyFont="1" applyFill="1" applyBorder="1" applyAlignment="1" applyProtection="1">
      <alignment vertical="center"/>
      <protection/>
    </xf>
    <xf numFmtId="177" fontId="0" fillId="4" borderId="33" xfId="0" applyNumberFormat="1" applyFont="1" applyFill="1" applyBorder="1" applyAlignment="1" applyProtection="1">
      <alignment vertical="center"/>
      <protection/>
    </xf>
    <xf numFmtId="176" fontId="0" fillId="4" borderId="32" xfId="0" applyNumberFormat="1" applyFont="1" applyFill="1" applyBorder="1" applyAlignment="1" applyProtection="1">
      <alignment horizontal="left" vertical="center"/>
      <protection/>
    </xf>
    <xf numFmtId="0" fontId="0" fillId="4" borderId="34" xfId="0" applyFont="1" applyFill="1" applyBorder="1" applyAlignment="1" applyProtection="1">
      <alignment vertical="center"/>
      <protection/>
    </xf>
    <xf numFmtId="0" fontId="0" fillId="4" borderId="33" xfId="0" applyFont="1" applyFill="1" applyBorder="1" applyAlignment="1" applyProtection="1">
      <alignment vertical="center"/>
      <protection/>
    </xf>
    <xf numFmtId="0" fontId="17" fillId="0" borderId="54" xfId="0" applyFont="1" applyFill="1" applyBorder="1" applyAlignment="1" applyProtection="1">
      <alignment vertical="center" shrinkToFit="1"/>
      <protection locked="0"/>
    </xf>
    <xf numFmtId="0" fontId="17" fillId="0" borderId="55" xfId="0" applyFont="1" applyFill="1" applyBorder="1" applyAlignment="1" applyProtection="1">
      <alignment vertical="center" shrinkToFit="1"/>
      <protection locked="0"/>
    </xf>
    <xf numFmtId="0" fontId="99" fillId="4" borderId="15" xfId="0" applyFont="1" applyFill="1"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183" fontId="17" fillId="0" borderId="83" xfId="48" applyNumberFormat="1" applyFont="1" applyFill="1" applyBorder="1" applyAlignment="1" applyProtection="1">
      <alignment vertical="center"/>
      <protection locked="0"/>
    </xf>
    <xf numFmtId="0" fontId="17" fillId="0" borderId="56" xfId="0" applyFont="1" applyFill="1" applyBorder="1" applyAlignment="1" applyProtection="1">
      <alignment vertical="center"/>
      <protection locked="0"/>
    </xf>
    <xf numFmtId="183" fontId="17" fillId="0" borderId="49" xfId="48" applyNumberFormat="1" applyFont="1" applyFill="1" applyBorder="1" applyAlignment="1" applyProtection="1">
      <alignment vertical="center"/>
      <protection locked="0"/>
    </xf>
    <xf numFmtId="0" fontId="17" fillId="0" borderId="11" xfId="0" applyFont="1" applyBorder="1" applyAlignment="1">
      <alignment vertical="center"/>
    </xf>
    <xf numFmtId="0" fontId="20" fillId="4" borderId="11" xfId="0" applyFont="1" applyFill="1" applyBorder="1" applyAlignment="1">
      <alignment vertical="center" shrinkToFit="1"/>
    </xf>
    <xf numFmtId="0" fontId="0" fillId="0" borderId="11" xfId="0" applyFont="1" applyBorder="1" applyAlignment="1">
      <alignment vertical="center" shrinkToFit="1"/>
    </xf>
    <xf numFmtId="0" fontId="0" fillId="0" borderId="50" xfId="0" applyFont="1" applyBorder="1" applyAlignment="1">
      <alignment vertical="center" shrinkToFit="1"/>
    </xf>
    <xf numFmtId="177" fontId="0" fillId="4" borderId="0" xfId="0" applyNumberFormat="1" applyFont="1" applyFill="1" applyBorder="1" applyAlignment="1" applyProtection="1">
      <alignment vertical="center"/>
      <protection/>
    </xf>
    <xf numFmtId="177" fontId="0" fillId="4" borderId="0" xfId="0" applyNumberFormat="1" applyFont="1" applyFill="1" applyAlignment="1" applyProtection="1">
      <alignment vertical="center"/>
      <protection/>
    </xf>
    <xf numFmtId="177" fontId="0" fillId="4" borderId="109" xfId="0" applyNumberFormat="1" applyFont="1" applyFill="1" applyBorder="1" applyAlignment="1" applyProtection="1">
      <alignment vertical="center"/>
      <protection/>
    </xf>
    <xf numFmtId="177" fontId="0" fillId="4" borderId="28" xfId="0" applyNumberFormat="1" applyFont="1" applyFill="1" applyBorder="1" applyAlignment="1" applyProtection="1">
      <alignment vertical="center"/>
      <protection/>
    </xf>
    <xf numFmtId="49" fontId="21" fillId="0" borderId="0" xfId="0" applyNumberFormat="1" applyFont="1" applyFill="1" applyBorder="1" applyAlignment="1" applyProtection="1">
      <alignment vertical="top" wrapText="1"/>
      <protection locked="0"/>
    </xf>
    <xf numFmtId="49" fontId="15" fillId="0" borderId="0" xfId="0" applyNumberFormat="1" applyFont="1" applyFill="1" applyBorder="1" applyAlignment="1" applyProtection="1">
      <alignment vertical="top" wrapText="1"/>
      <protection locked="0"/>
    </xf>
    <xf numFmtId="49" fontId="0" fillId="0" borderId="0" xfId="0" applyNumberFormat="1" applyAlignment="1" applyProtection="1">
      <alignment vertical="top" wrapText="1"/>
      <protection locked="0"/>
    </xf>
    <xf numFmtId="0" fontId="6" fillId="4" borderId="17" xfId="0" applyFont="1" applyFill="1" applyBorder="1" applyAlignment="1">
      <alignment horizontal="center" vertical="center" shrinkToFit="1"/>
    </xf>
    <xf numFmtId="0" fontId="0" fillId="4" borderId="0" xfId="0" applyFill="1" applyBorder="1" applyAlignment="1">
      <alignment horizontal="center" vertical="center" shrinkToFit="1"/>
    </xf>
    <xf numFmtId="0" fontId="6" fillId="4" borderId="21" xfId="0" applyNumberFormat="1" applyFont="1" applyFill="1" applyBorder="1" applyAlignment="1" applyProtection="1">
      <alignment horizontal="center" vertical="center" shrinkToFit="1"/>
      <protection locked="0"/>
    </xf>
    <xf numFmtId="0" fontId="0" fillId="0" borderId="11" xfId="0" applyBorder="1" applyAlignment="1">
      <alignment horizontal="center" vertical="center" shrinkToFit="1"/>
    </xf>
    <xf numFmtId="178" fontId="3" fillId="4" borderId="32" xfId="48" applyNumberFormat="1" applyFont="1" applyFill="1" applyBorder="1" applyAlignment="1" applyProtection="1">
      <alignment/>
      <protection/>
    </xf>
    <xf numFmtId="178" fontId="0" fillId="4" borderId="64" xfId="0" applyNumberFormat="1" applyFill="1" applyBorder="1" applyAlignment="1">
      <alignment/>
    </xf>
    <xf numFmtId="179" fontId="17" fillId="0" borderId="0" xfId="0" applyNumberFormat="1" applyFont="1" applyFill="1" applyAlignment="1" applyProtection="1">
      <alignment horizontal="left" vertical="center"/>
      <protection locked="0"/>
    </xf>
    <xf numFmtId="0" fontId="15" fillId="0" borderId="34" xfId="0" applyNumberFormat="1" applyFont="1" applyFill="1" applyBorder="1" applyAlignment="1" applyProtection="1">
      <alignment vertical="center"/>
      <protection locked="0"/>
    </xf>
    <xf numFmtId="0" fontId="15" fillId="0" borderId="34" xfId="0" applyFont="1" applyFill="1" applyBorder="1" applyAlignment="1" applyProtection="1">
      <alignment vertical="center"/>
      <protection locked="0"/>
    </xf>
    <xf numFmtId="0" fontId="15" fillId="0" borderId="33" xfId="0" applyFont="1" applyFill="1" applyBorder="1" applyAlignment="1" applyProtection="1">
      <alignment vertical="center"/>
      <protection locked="0"/>
    </xf>
    <xf numFmtId="49" fontId="15" fillId="0" borderId="34" xfId="0" applyNumberFormat="1" applyFont="1" applyFill="1" applyBorder="1" applyAlignment="1" applyProtection="1">
      <alignment vertical="center" shrinkToFit="1"/>
      <protection locked="0"/>
    </xf>
    <xf numFmtId="49" fontId="15" fillId="0" borderId="33" xfId="0" applyNumberFormat="1" applyFont="1" applyFill="1" applyBorder="1" applyAlignment="1" applyProtection="1">
      <alignment vertical="center" shrinkToFit="1"/>
      <protection locked="0"/>
    </xf>
    <xf numFmtId="176" fontId="15" fillId="0" borderId="32"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Alignment="1" applyProtection="1">
      <alignment horizontal="left" vertical="center"/>
      <protection locked="0"/>
    </xf>
    <xf numFmtId="0" fontId="15" fillId="0" borderId="27" xfId="0" applyNumberFormat="1" applyFont="1" applyFill="1" applyBorder="1" applyAlignment="1" applyProtection="1">
      <alignment vertical="center"/>
      <protection locked="0"/>
    </xf>
    <xf numFmtId="0" fontId="15" fillId="0" borderId="27" xfId="0" applyFont="1" applyBorder="1" applyAlignment="1" applyProtection="1">
      <alignment vertical="center"/>
      <protection locked="0"/>
    </xf>
    <xf numFmtId="0" fontId="6" fillId="4" borderId="85" xfId="0" applyFont="1" applyFill="1" applyBorder="1" applyAlignment="1">
      <alignment horizontal="center" vertical="center"/>
    </xf>
    <xf numFmtId="0" fontId="6" fillId="4" borderId="87" xfId="0" applyFont="1" applyFill="1" applyBorder="1" applyAlignment="1">
      <alignment horizontal="center" vertical="center"/>
    </xf>
    <xf numFmtId="177" fontId="0" fillId="4" borderId="18" xfId="0" applyNumberFormat="1" applyFont="1" applyFill="1" applyBorder="1" applyAlignment="1" applyProtection="1">
      <alignment vertical="center" wrapText="1"/>
      <protection/>
    </xf>
    <xf numFmtId="177" fontId="0" fillId="4" borderId="24" xfId="0" applyNumberFormat="1" applyFont="1" applyFill="1" applyBorder="1" applyAlignment="1" applyProtection="1">
      <alignment vertical="center" wrapText="1"/>
      <protection/>
    </xf>
    <xf numFmtId="177" fontId="0" fillId="4" borderId="25" xfId="0" applyNumberFormat="1" applyFont="1" applyFill="1" applyBorder="1" applyAlignment="1" applyProtection="1">
      <alignment vertical="center" wrapText="1"/>
      <protection/>
    </xf>
    <xf numFmtId="0" fontId="15" fillId="0" borderId="0" xfId="0" applyNumberFormat="1" applyFont="1" applyFill="1" applyBorder="1" applyAlignment="1" applyProtection="1">
      <alignment vertical="center" wrapText="1"/>
      <protection locked="0"/>
    </xf>
    <xf numFmtId="0" fontId="15" fillId="0" borderId="0" xfId="0" applyFont="1" applyFill="1" applyAlignment="1" applyProtection="1">
      <alignment vertical="center" wrapText="1"/>
      <protection locked="0"/>
    </xf>
    <xf numFmtId="0" fontId="15" fillId="0" borderId="109" xfId="0" applyFont="1" applyFill="1" applyBorder="1" applyAlignment="1" applyProtection="1">
      <alignment vertical="center" wrapText="1"/>
      <protection locked="0"/>
    </xf>
    <xf numFmtId="0" fontId="0" fillId="0" borderId="27" xfId="0" applyBorder="1" applyAlignment="1">
      <alignment vertical="center" wrapText="1"/>
    </xf>
    <xf numFmtId="0" fontId="0" fillId="0" borderId="28" xfId="0" applyBorder="1" applyAlignment="1">
      <alignment vertical="center" wrapText="1"/>
    </xf>
    <xf numFmtId="0" fontId="15" fillId="0" borderId="0" xfId="0" applyFont="1" applyFill="1" applyBorder="1" applyAlignment="1" applyProtection="1">
      <alignment vertical="center"/>
      <protection locked="0"/>
    </xf>
    <xf numFmtId="0" fontId="15" fillId="0" borderId="0" xfId="0" applyFont="1" applyFill="1" applyAlignment="1" applyProtection="1">
      <alignment vertical="center"/>
      <protection locked="0"/>
    </xf>
    <xf numFmtId="0" fontId="15" fillId="0" borderId="109" xfId="0" applyFont="1" applyFill="1" applyBorder="1" applyAlignment="1" applyProtection="1">
      <alignment vertical="center"/>
      <protection locked="0"/>
    </xf>
    <xf numFmtId="0" fontId="0" fillId="0" borderId="27" xfId="0" applyBorder="1" applyAlignment="1">
      <alignment vertical="center"/>
    </xf>
    <xf numFmtId="0" fontId="0" fillId="0" borderId="28" xfId="0" applyBorder="1" applyAlignment="1">
      <alignment vertical="center"/>
    </xf>
    <xf numFmtId="0" fontId="15" fillId="0" borderId="111" xfId="0" applyFont="1" applyFill="1" applyBorder="1" applyAlignment="1" applyProtection="1">
      <alignment vertical="center" wrapText="1"/>
      <protection locked="0"/>
    </xf>
    <xf numFmtId="0" fontId="15" fillId="0" borderId="18" xfId="0" applyFont="1" applyFill="1" applyBorder="1" applyAlignment="1" applyProtection="1">
      <alignment vertical="center" wrapText="1"/>
      <protection locked="0"/>
    </xf>
    <xf numFmtId="0" fontId="0" fillId="0" borderId="74" xfId="0" applyBorder="1" applyAlignment="1">
      <alignment vertical="center" wrapText="1"/>
    </xf>
    <xf numFmtId="0" fontId="0" fillId="0" borderId="36" xfId="0" applyBorder="1" applyAlignment="1">
      <alignment vertical="center" wrapText="1"/>
    </xf>
    <xf numFmtId="0" fontId="15" fillId="0" borderId="0" xfId="0" applyFont="1" applyFill="1" applyBorder="1" applyAlignment="1" applyProtection="1">
      <alignment vertical="center" wrapText="1"/>
      <protection locked="0"/>
    </xf>
    <xf numFmtId="0" fontId="0" fillId="0" borderId="25" xfId="0" applyBorder="1" applyAlignment="1">
      <alignment vertical="center" wrapText="1"/>
    </xf>
    <xf numFmtId="191" fontId="17" fillId="34" borderId="32" xfId="48" applyNumberFormat="1" applyFont="1" applyFill="1" applyBorder="1" applyAlignment="1" applyProtection="1">
      <alignment/>
      <protection locked="0"/>
    </xf>
    <xf numFmtId="191" fontId="17" fillId="0" borderId="64" xfId="0" applyNumberFormat="1" applyFont="1" applyBorder="1" applyAlignment="1">
      <alignment/>
    </xf>
    <xf numFmtId="0" fontId="15" fillId="0" borderId="27" xfId="0" applyFont="1" applyFill="1" applyBorder="1" applyAlignment="1" applyProtection="1">
      <alignment vertical="center"/>
      <protection locked="0"/>
    </xf>
    <xf numFmtId="177" fontId="0" fillId="4" borderId="111" xfId="0" applyNumberFormat="1" applyFont="1" applyFill="1" applyBorder="1" applyAlignment="1" applyProtection="1">
      <alignment vertical="center" wrapText="1"/>
      <protection/>
    </xf>
    <xf numFmtId="177" fontId="0" fillId="4" borderId="74" xfId="0" applyNumberFormat="1" applyFont="1" applyFill="1" applyBorder="1" applyAlignment="1" applyProtection="1">
      <alignment vertical="center" wrapText="1"/>
      <protection/>
    </xf>
    <xf numFmtId="177" fontId="0" fillId="4" borderId="36" xfId="0" applyNumberFormat="1" applyFont="1" applyFill="1" applyBorder="1" applyAlignment="1" applyProtection="1">
      <alignment vertical="center" wrapText="1"/>
      <protection/>
    </xf>
    <xf numFmtId="49" fontId="15" fillId="0" borderId="64" xfId="0" applyNumberFormat="1" applyFont="1" applyFill="1" applyBorder="1" applyAlignment="1" applyProtection="1">
      <alignment vertical="center" shrinkToFit="1"/>
      <protection locked="0"/>
    </xf>
    <xf numFmtId="49" fontId="15" fillId="0" borderId="113" xfId="0" applyNumberFormat="1" applyFont="1" applyFill="1" applyBorder="1" applyAlignment="1" applyProtection="1">
      <alignment shrinkToFit="1"/>
      <protection locked="0"/>
    </xf>
    <xf numFmtId="49" fontId="15" fillId="0" borderId="77" xfId="0" applyNumberFormat="1" applyFont="1" applyFill="1" applyBorder="1" applyAlignment="1" applyProtection="1">
      <alignment shrinkToFit="1"/>
      <protection locked="0"/>
    </xf>
    <xf numFmtId="49" fontId="15" fillId="0" borderId="115" xfId="0" applyNumberFormat="1" applyFont="1" applyFill="1" applyBorder="1" applyAlignment="1" applyProtection="1">
      <alignment shrinkToFit="1"/>
      <protection locked="0"/>
    </xf>
    <xf numFmtId="49" fontId="15" fillId="0" borderId="78" xfId="0" applyNumberFormat="1" applyFont="1" applyFill="1" applyBorder="1" applyAlignment="1" applyProtection="1">
      <alignment shrinkToFit="1"/>
      <protection locked="0"/>
    </xf>
    <xf numFmtId="49" fontId="15" fillId="0" borderId="32" xfId="0" applyNumberFormat="1" applyFont="1" applyFill="1" applyBorder="1" applyAlignment="1" applyProtection="1">
      <alignment vertical="center" shrinkToFit="1"/>
      <protection locked="0"/>
    </xf>
    <xf numFmtId="0" fontId="6" fillId="4" borderId="49" xfId="0" applyFont="1" applyFill="1" applyBorder="1" applyAlignment="1">
      <alignment horizontal="center" vertical="center"/>
    </xf>
    <xf numFmtId="0" fontId="0" fillId="4" borderId="11" xfId="0" applyFill="1" applyBorder="1" applyAlignment="1">
      <alignment horizontal="center" vertical="center"/>
    </xf>
    <xf numFmtId="0" fontId="0" fillId="4" borderId="50" xfId="0" applyFill="1" applyBorder="1" applyAlignment="1">
      <alignment horizontal="center" vertical="center"/>
    </xf>
    <xf numFmtId="0" fontId="6" fillId="4" borderId="116" xfId="0" applyFont="1" applyFill="1" applyBorder="1" applyAlignment="1">
      <alignment vertical="center"/>
    </xf>
    <xf numFmtId="0" fontId="0" fillId="4" borderId="117" xfId="0" applyFill="1" applyBorder="1" applyAlignment="1">
      <alignment vertical="center"/>
    </xf>
    <xf numFmtId="0" fontId="0" fillId="4" borderId="118" xfId="0" applyFill="1" applyBorder="1" applyAlignment="1">
      <alignment vertical="center"/>
    </xf>
    <xf numFmtId="0" fontId="0" fillId="4" borderId="119" xfId="0" applyFill="1" applyBorder="1" applyAlignment="1">
      <alignment vertical="center"/>
    </xf>
    <xf numFmtId="0" fontId="0" fillId="4" borderId="120" xfId="0" applyFill="1" applyBorder="1" applyAlignment="1">
      <alignment vertical="center"/>
    </xf>
    <xf numFmtId="0" fontId="0" fillId="4" borderId="121" xfId="0" applyFill="1" applyBorder="1" applyAlignment="1">
      <alignment vertical="center"/>
    </xf>
    <xf numFmtId="0" fontId="6" fillId="4" borderId="32" xfId="0" applyFont="1" applyFill="1" applyBorder="1" applyAlignment="1">
      <alignment horizontal="center" vertical="center"/>
    </xf>
    <xf numFmtId="0" fontId="0" fillId="4" borderId="34" xfId="0" applyFill="1" applyBorder="1" applyAlignment="1">
      <alignment horizontal="center" vertical="center"/>
    </xf>
    <xf numFmtId="0" fontId="0" fillId="4" borderId="64" xfId="0" applyFill="1" applyBorder="1" applyAlignment="1">
      <alignment horizontal="center" vertical="center"/>
    </xf>
    <xf numFmtId="0" fontId="6" fillId="4" borderId="32" xfId="0" applyFont="1" applyFill="1" applyBorder="1" applyAlignment="1">
      <alignment horizontal="center" vertical="center" shrinkToFit="1"/>
    </xf>
    <xf numFmtId="0" fontId="0" fillId="4" borderId="34" xfId="0" applyFill="1" applyBorder="1" applyAlignment="1">
      <alignment horizontal="center" vertical="center" shrinkToFit="1"/>
    </xf>
    <xf numFmtId="0" fontId="0" fillId="4" borderId="33" xfId="0" applyFill="1" applyBorder="1" applyAlignment="1">
      <alignment horizontal="center" vertical="center" shrinkToFit="1"/>
    </xf>
    <xf numFmtId="49" fontId="15" fillId="0" borderId="40" xfId="0" applyNumberFormat="1" applyFont="1" applyFill="1" applyBorder="1" applyAlignment="1" applyProtection="1">
      <alignment vertical="center" shrinkToFit="1"/>
      <protection locked="0"/>
    </xf>
    <xf numFmtId="49" fontId="15" fillId="0" borderId="55" xfId="0" applyNumberFormat="1" applyFont="1" applyFill="1" applyBorder="1" applyAlignment="1" applyProtection="1">
      <alignment vertical="center" shrinkToFit="1"/>
      <protection locked="0"/>
    </xf>
    <xf numFmtId="0" fontId="6" fillId="4" borderId="88" xfId="0" applyFont="1" applyFill="1" applyBorder="1" applyAlignment="1">
      <alignment horizontal="distributed" vertical="center" indent="7"/>
    </xf>
    <xf numFmtId="0" fontId="6" fillId="4" borderId="85" xfId="0" applyFont="1" applyFill="1" applyBorder="1" applyAlignment="1">
      <alignment horizontal="distributed" vertical="center" indent="7"/>
    </xf>
    <xf numFmtId="0" fontId="6" fillId="4" borderId="86" xfId="0" applyFont="1" applyFill="1" applyBorder="1" applyAlignment="1">
      <alignment horizontal="center" vertical="center"/>
    </xf>
    <xf numFmtId="0" fontId="6" fillId="4" borderId="105" xfId="0" applyFont="1" applyFill="1" applyBorder="1" applyAlignment="1">
      <alignment horizontal="center" vertical="center"/>
    </xf>
    <xf numFmtId="191" fontId="15" fillId="0" borderId="32" xfId="0" applyNumberFormat="1" applyFont="1" applyFill="1" applyBorder="1" applyAlignment="1" applyProtection="1">
      <alignment vertical="center"/>
      <protection locked="0"/>
    </xf>
    <xf numFmtId="191" fontId="15" fillId="0" borderId="34" xfId="0" applyNumberFormat="1" applyFont="1" applyFill="1" applyBorder="1" applyAlignment="1" applyProtection="1">
      <alignment vertical="center"/>
      <protection locked="0"/>
    </xf>
    <xf numFmtId="0" fontId="20" fillId="4" borderId="40" xfId="0" applyFont="1" applyFill="1" applyBorder="1" applyAlignment="1">
      <alignment horizontal="left" vertical="center" shrinkToFit="1"/>
    </xf>
    <xf numFmtId="0" fontId="0" fillId="0" borderId="54" xfId="0" applyBorder="1" applyAlignment="1">
      <alignment vertical="center" shrinkToFit="1"/>
    </xf>
    <xf numFmtId="0" fontId="0" fillId="0" borderId="41" xfId="0" applyBorder="1" applyAlignment="1">
      <alignment vertical="center" shrinkToFit="1"/>
    </xf>
    <xf numFmtId="0" fontId="6" fillId="4" borderId="30" xfId="0" applyFont="1" applyFill="1" applyBorder="1" applyAlignment="1">
      <alignment horizontal="center" vertical="center" wrapText="1"/>
    </xf>
    <xf numFmtId="0" fontId="0" fillId="4" borderId="122" xfId="0" applyFill="1" applyBorder="1" applyAlignment="1">
      <alignment horizontal="center" vertical="center" wrapText="1"/>
    </xf>
    <xf numFmtId="0" fontId="6" fillId="4" borderId="48" xfId="0" applyFont="1" applyFill="1" applyBorder="1" applyAlignment="1">
      <alignment horizontal="distributed" vertical="center"/>
    </xf>
    <xf numFmtId="0" fontId="0" fillId="4" borderId="33" xfId="0" applyFill="1" applyBorder="1" applyAlignment="1">
      <alignment horizontal="distributed" vertical="center"/>
    </xf>
    <xf numFmtId="0" fontId="20" fillId="4" borderId="49" xfId="0" applyFont="1" applyFill="1" applyBorder="1" applyAlignment="1">
      <alignment horizontal="center" vertical="center"/>
    </xf>
    <xf numFmtId="0" fontId="20" fillId="4" borderId="50" xfId="0" applyFont="1" applyFill="1" applyBorder="1" applyAlignment="1">
      <alignment horizontal="center" vertical="center"/>
    </xf>
    <xf numFmtId="0" fontId="19" fillId="4" borderId="99"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23" xfId="0" applyFont="1" applyFill="1" applyBorder="1" applyAlignment="1">
      <alignment vertical="center" wrapText="1"/>
    </xf>
    <xf numFmtId="191" fontId="17" fillId="34" borderId="49" xfId="48" applyNumberFormat="1" applyFont="1" applyFill="1" applyBorder="1" applyAlignment="1" applyProtection="1">
      <alignment/>
      <protection locked="0"/>
    </xf>
    <xf numFmtId="191" fontId="17" fillId="0" borderId="50" xfId="0" applyNumberFormat="1" applyFont="1" applyBorder="1" applyAlignment="1">
      <alignment/>
    </xf>
    <xf numFmtId="0" fontId="20" fillId="4" borderId="62" xfId="0" applyNumberFormat="1" applyFont="1" applyFill="1" applyBorder="1" applyAlignment="1">
      <alignment horizontal="center" vertical="center" shrinkToFit="1"/>
    </xf>
    <xf numFmtId="0" fontId="20" fillId="4" borderId="41" xfId="0" applyNumberFormat="1" applyFont="1" applyFill="1" applyBorder="1" applyAlignment="1">
      <alignment horizontal="center" vertical="center" shrinkToFit="1"/>
    </xf>
    <xf numFmtId="0" fontId="6" fillId="4" borderId="49" xfId="0" applyFont="1" applyFill="1" applyBorder="1" applyAlignment="1">
      <alignment horizontal="center" vertical="center" shrinkToFit="1"/>
    </xf>
    <xf numFmtId="0" fontId="0" fillId="4" borderId="50" xfId="0" applyFill="1" applyBorder="1" applyAlignment="1">
      <alignment horizontal="center" vertical="center" shrinkToFit="1"/>
    </xf>
    <xf numFmtId="181" fontId="15" fillId="4" borderId="49" xfId="0" applyNumberFormat="1" applyFont="1" applyFill="1" applyBorder="1" applyAlignment="1">
      <alignment vertical="center"/>
    </xf>
    <xf numFmtId="181" fontId="15" fillId="4" borderId="11" xfId="0" applyNumberFormat="1" applyFont="1" applyFill="1" applyBorder="1" applyAlignment="1">
      <alignment vertical="center"/>
    </xf>
    <xf numFmtId="0" fontId="104" fillId="4" borderId="15" xfId="0" applyFont="1" applyFill="1"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20" fillId="4" borderId="34" xfId="0" applyFont="1" applyFill="1" applyBorder="1" applyAlignment="1">
      <alignment horizontal="left" vertical="center" shrinkToFit="1"/>
    </xf>
    <xf numFmtId="0" fontId="0" fillId="0" borderId="34" xfId="0" applyBorder="1" applyAlignment="1">
      <alignment vertical="center" shrinkToFit="1"/>
    </xf>
    <xf numFmtId="0" fontId="0" fillId="0" borderId="64" xfId="0" applyBorder="1" applyAlignment="1">
      <alignment vertical="center" shrinkToFit="1"/>
    </xf>
    <xf numFmtId="0" fontId="20" fillId="4" borderId="34" xfId="0" applyFont="1" applyFill="1" applyBorder="1" applyAlignment="1">
      <alignment vertical="center" shrinkToFit="1"/>
    </xf>
    <xf numFmtId="0" fontId="0" fillId="0" borderId="34" xfId="0" applyFont="1" applyBorder="1" applyAlignment="1">
      <alignment vertical="center" shrinkToFit="1"/>
    </xf>
    <xf numFmtId="0" fontId="0" fillId="0" borderId="64" xfId="0" applyFont="1" applyBorder="1" applyAlignment="1">
      <alignment vertical="center" shrinkToFit="1"/>
    </xf>
    <xf numFmtId="0" fontId="20" fillId="4" borderId="54" xfId="0" applyFont="1" applyFill="1" applyBorder="1" applyAlignment="1">
      <alignment horizontal="left" vertical="center" shrinkToFit="1"/>
    </xf>
    <xf numFmtId="0" fontId="0" fillId="0" borderId="55" xfId="0" applyBorder="1" applyAlignment="1">
      <alignment vertical="center" shrinkToFit="1"/>
    </xf>
    <xf numFmtId="0" fontId="20" fillId="4" borderId="34" xfId="0" applyFont="1" applyFill="1" applyBorder="1" applyAlignment="1">
      <alignment horizontal="center" vertical="center" shrinkToFit="1"/>
    </xf>
    <xf numFmtId="0" fontId="0" fillId="0" borderId="33" xfId="0" applyBorder="1" applyAlignment="1">
      <alignment vertical="center" shrinkToFit="1"/>
    </xf>
    <xf numFmtId="0" fontId="20" fillId="4" borderId="54" xfId="0" applyFont="1" applyFill="1" applyBorder="1" applyAlignment="1">
      <alignment horizontal="center" vertical="center" shrinkToFit="1"/>
    </xf>
    <xf numFmtId="0" fontId="20" fillId="4" borderId="32" xfId="0" applyFont="1" applyFill="1" applyBorder="1" applyAlignment="1">
      <alignment horizontal="left" vertical="center" shrinkToFit="1"/>
    </xf>
    <xf numFmtId="187" fontId="17" fillId="0" borderId="40" xfId="48" applyNumberFormat="1" applyFont="1" applyFill="1" applyBorder="1" applyAlignment="1" applyProtection="1">
      <alignment horizontal="right" vertical="center"/>
      <protection locked="0"/>
    </xf>
    <xf numFmtId="187" fontId="17" fillId="0" borderId="54" xfId="0" applyNumberFormat="1" applyFont="1" applyFill="1" applyBorder="1" applyAlignment="1" applyProtection="1">
      <alignment vertical="center"/>
      <protection locked="0"/>
    </xf>
    <xf numFmtId="191" fontId="17" fillId="34" borderId="37" xfId="48" applyNumberFormat="1" applyFont="1" applyFill="1" applyBorder="1" applyAlignment="1" applyProtection="1">
      <alignment/>
      <protection locked="0"/>
    </xf>
    <xf numFmtId="191" fontId="17" fillId="0" borderId="39" xfId="0" applyNumberFormat="1" applyFont="1" applyBorder="1" applyAlignment="1">
      <alignment/>
    </xf>
    <xf numFmtId="0" fontId="7" fillId="4" borderId="48" xfId="0" applyFont="1" applyFill="1" applyBorder="1" applyAlignment="1">
      <alignment horizontal="center" vertical="center"/>
    </xf>
    <xf numFmtId="0" fontId="0" fillId="4" borderId="34" xfId="0" applyFill="1" applyBorder="1" applyAlignment="1">
      <alignment vertical="center"/>
    </xf>
    <xf numFmtId="0" fontId="0" fillId="4" borderId="33" xfId="0" applyFill="1" applyBorder="1" applyAlignment="1">
      <alignment vertical="center"/>
    </xf>
    <xf numFmtId="178" fontId="3" fillId="4" borderId="40" xfId="48" applyNumberFormat="1" applyFont="1" applyFill="1" applyBorder="1" applyAlignment="1" applyProtection="1">
      <alignment/>
      <protection/>
    </xf>
    <xf numFmtId="178" fontId="0" fillId="4" borderId="55" xfId="0" applyNumberFormat="1" applyFill="1" applyBorder="1" applyAlignment="1">
      <alignment/>
    </xf>
    <xf numFmtId="178" fontId="3" fillId="4" borderId="74" xfId="48" applyNumberFormat="1" applyFont="1" applyFill="1" applyBorder="1" applyAlignment="1" applyProtection="1">
      <alignment/>
      <protection/>
    </xf>
    <xf numFmtId="178" fontId="0" fillId="4" borderId="36" xfId="0" applyNumberFormat="1" applyFill="1" applyBorder="1" applyAlignment="1">
      <alignment/>
    </xf>
    <xf numFmtId="183" fontId="20" fillId="4" borderId="30" xfId="0" applyNumberFormat="1" applyFont="1" applyFill="1" applyBorder="1" applyAlignment="1">
      <alignment vertical="center" shrinkToFit="1"/>
    </xf>
    <xf numFmtId="0" fontId="20" fillId="4" borderId="123" xfId="0" applyFont="1" applyFill="1" applyBorder="1" applyAlignment="1">
      <alignment vertical="center" shrinkToFit="1"/>
    </xf>
    <xf numFmtId="0" fontId="20" fillId="4" borderId="3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0" fillId="4" borderId="17" xfId="0" applyFill="1" applyBorder="1" applyAlignment="1">
      <alignment vertical="center" wrapText="1"/>
    </xf>
    <xf numFmtId="0" fontId="0" fillId="4" borderId="23" xfId="0" applyFill="1" applyBorder="1" applyAlignment="1">
      <alignment vertical="center" wrapText="1"/>
    </xf>
    <xf numFmtId="191" fontId="17" fillId="0" borderId="32" xfId="48" applyNumberFormat="1" applyFont="1" applyFill="1" applyBorder="1" applyAlignment="1" applyProtection="1">
      <alignment vertical="center"/>
      <protection locked="0"/>
    </xf>
    <xf numFmtId="191" fontId="17" fillId="0" borderId="33" xfId="0" applyNumberFormat="1" applyFont="1" applyFill="1" applyBorder="1" applyAlignment="1" applyProtection="1">
      <alignment vertical="center"/>
      <protection locked="0"/>
    </xf>
    <xf numFmtId="191" fontId="17" fillId="34" borderId="48" xfId="48" applyNumberFormat="1" applyFont="1" applyFill="1" applyBorder="1" applyAlignment="1" applyProtection="1">
      <alignment/>
      <protection locked="0"/>
    </xf>
    <xf numFmtId="191" fontId="17" fillId="0" borderId="34" xfId="0" applyNumberFormat="1" applyFont="1" applyBorder="1" applyAlignment="1">
      <alignment/>
    </xf>
    <xf numFmtId="191" fontId="17" fillId="0" borderId="33" xfId="0" applyNumberFormat="1" applyFont="1" applyBorder="1" applyAlignment="1">
      <alignment/>
    </xf>
    <xf numFmtId="0" fontId="6" fillId="4" borderId="48" xfId="0" applyFont="1" applyFill="1" applyBorder="1" applyAlignment="1">
      <alignment horizontal="center" vertical="center"/>
    </xf>
    <xf numFmtId="0" fontId="19" fillId="4" borderId="32" xfId="0" applyFont="1" applyFill="1" applyBorder="1" applyAlignment="1">
      <alignment horizontal="center" vertical="center"/>
    </xf>
    <xf numFmtId="0" fontId="19" fillId="4" borderId="33" xfId="0" applyFont="1" applyFill="1" applyBorder="1" applyAlignment="1">
      <alignment vertical="center"/>
    </xf>
    <xf numFmtId="176" fontId="6" fillId="4" borderId="32" xfId="0" applyNumberFormat="1" applyFont="1" applyFill="1" applyBorder="1" applyAlignment="1">
      <alignment horizontal="center" vertical="center"/>
    </xf>
    <xf numFmtId="0" fontId="0" fillId="4" borderId="33" xfId="0" applyFill="1" applyBorder="1" applyAlignment="1">
      <alignment horizontal="center" vertical="center"/>
    </xf>
    <xf numFmtId="178" fontId="3" fillId="4" borderId="23" xfId="48" applyNumberFormat="1" applyFont="1" applyFill="1" applyBorder="1" applyAlignment="1">
      <alignment vertical="center"/>
    </xf>
    <xf numFmtId="0" fontId="0" fillId="4" borderId="24" xfId="0" applyFill="1" applyBorder="1" applyAlignment="1">
      <alignment vertical="center"/>
    </xf>
    <xf numFmtId="0" fontId="0" fillId="4" borderId="57" xfId="0" applyFill="1" applyBorder="1" applyAlignment="1">
      <alignment vertical="center"/>
    </xf>
    <xf numFmtId="183" fontId="6" fillId="4" borderId="49" xfId="48" applyNumberFormat="1" applyFont="1" applyFill="1" applyBorder="1" applyAlignment="1">
      <alignment vertical="center" shrinkToFit="1"/>
    </xf>
    <xf numFmtId="0" fontId="0" fillId="0" borderId="11" xfId="0" applyBorder="1" applyAlignment="1">
      <alignment vertical="center" shrinkToFit="1"/>
    </xf>
    <xf numFmtId="0" fontId="11" fillId="4" borderId="62" xfId="0" applyNumberFormat="1" applyFont="1" applyFill="1" applyBorder="1" applyAlignment="1" applyProtection="1">
      <alignment vertical="center" shrinkToFit="1"/>
      <protection/>
    </xf>
    <xf numFmtId="191" fontId="17" fillId="34" borderId="62" xfId="48" applyNumberFormat="1" applyFont="1" applyFill="1" applyBorder="1" applyAlignment="1" applyProtection="1">
      <alignment/>
      <protection locked="0"/>
    </xf>
    <xf numFmtId="191" fontId="17" fillId="0" borderId="54" xfId="0" applyNumberFormat="1" applyFont="1" applyBorder="1" applyAlignment="1">
      <alignment/>
    </xf>
    <xf numFmtId="191" fontId="17" fillId="0" borderId="41" xfId="0" applyNumberFormat="1" applyFont="1" applyBorder="1" applyAlignment="1">
      <alignment/>
    </xf>
    <xf numFmtId="178" fontId="3" fillId="4" borderId="83" xfId="48" applyNumberFormat="1" applyFont="1" applyFill="1" applyBorder="1" applyAlignment="1">
      <alignment vertical="center"/>
    </xf>
    <xf numFmtId="0" fontId="0" fillId="4" borderId="44" xfId="0" applyFill="1" applyBorder="1" applyAlignment="1">
      <alignment vertical="center"/>
    </xf>
    <xf numFmtId="0" fontId="0" fillId="4" borderId="50" xfId="0" applyFill="1" applyBorder="1" applyAlignment="1">
      <alignment vertical="center"/>
    </xf>
    <xf numFmtId="191" fontId="15" fillId="0" borderId="40" xfId="0" applyNumberFormat="1" applyFont="1" applyFill="1" applyBorder="1" applyAlignment="1" applyProtection="1">
      <alignment vertical="center"/>
      <protection locked="0"/>
    </xf>
    <xf numFmtId="191" fontId="15" fillId="0" borderId="54" xfId="0" applyNumberFormat="1" applyFont="1" applyFill="1" applyBorder="1" applyAlignment="1" applyProtection="1">
      <alignment vertical="center"/>
      <protection locked="0"/>
    </xf>
    <xf numFmtId="0" fontId="6" fillId="4" borderId="83" xfId="0" applyFont="1" applyFill="1" applyBorder="1" applyAlignment="1">
      <alignment horizontal="center" vertical="center"/>
    </xf>
    <xf numFmtId="0" fontId="6" fillId="4" borderId="56" xfId="0" applyFont="1" applyFill="1" applyBorder="1" applyAlignment="1">
      <alignment vertical="center"/>
    </xf>
    <xf numFmtId="0" fontId="3" fillId="0" borderId="75" xfId="0" applyFont="1" applyBorder="1" applyAlignment="1">
      <alignment vertical="center"/>
    </xf>
    <xf numFmtId="0" fontId="99" fillId="4" borderId="15" xfId="0" applyFont="1" applyFill="1"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100" fillId="4" borderId="15" xfId="0" applyFont="1" applyFill="1" applyBorder="1" applyAlignment="1">
      <alignment vertical="top" wrapText="1"/>
    </xf>
    <xf numFmtId="38" fontId="3" fillId="0" borderId="49" xfId="48" applyFont="1" applyFill="1" applyBorder="1" applyAlignment="1" applyProtection="1">
      <alignment shrinkToFit="1"/>
      <protection locked="0"/>
    </xf>
    <xf numFmtId="0" fontId="0" fillId="0" borderId="11" xfId="0" applyBorder="1" applyAlignment="1" applyProtection="1">
      <alignment shrinkToFit="1"/>
      <protection locked="0"/>
    </xf>
    <xf numFmtId="0" fontId="3" fillId="35" borderId="40" xfId="0" applyFont="1" applyFill="1" applyBorder="1" applyAlignment="1" applyProtection="1">
      <alignment/>
      <protection locked="0"/>
    </xf>
    <xf numFmtId="0" fontId="0" fillId="0" borderId="54" xfId="0" applyBorder="1" applyAlignment="1" applyProtection="1">
      <alignment/>
      <protection locked="0"/>
    </xf>
    <xf numFmtId="176" fontId="15" fillId="0" borderId="54" xfId="0" applyNumberFormat="1" applyFont="1" applyFill="1" applyBorder="1" applyAlignment="1" applyProtection="1">
      <alignment horizontal="center" vertical="center" shrinkToFit="1"/>
      <protection locked="0"/>
    </xf>
    <xf numFmtId="0" fontId="15" fillId="0" borderId="54" xfId="0" applyFont="1" applyFill="1" applyBorder="1" applyAlignment="1" applyProtection="1">
      <alignment horizontal="center" vertical="center" shrinkToFit="1"/>
      <protection locked="0"/>
    </xf>
    <xf numFmtId="0" fontId="15" fillId="0" borderId="54" xfId="0" applyFont="1" applyBorder="1" applyAlignment="1">
      <alignment horizontal="center" vertical="center" shrinkToFit="1"/>
    </xf>
    <xf numFmtId="0" fontId="7" fillId="4" borderId="99" xfId="0" applyFont="1" applyFill="1" applyBorder="1" applyAlignment="1">
      <alignment horizontal="center" vertical="center" wrapText="1"/>
    </xf>
    <xf numFmtId="0" fontId="0" fillId="4" borderId="31" xfId="0" applyFill="1" applyBorder="1" applyAlignment="1">
      <alignment horizontal="center" vertical="center" wrapText="1"/>
    </xf>
    <xf numFmtId="0" fontId="0" fillId="4" borderId="23" xfId="0" applyFill="1" applyBorder="1" applyAlignment="1">
      <alignment horizontal="center" vertical="center" wrapText="1"/>
    </xf>
    <xf numFmtId="0" fontId="2" fillId="4" borderId="53" xfId="0" applyFont="1" applyFill="1" applyBorder="1" applyAlignment="1">
      <alignment horizontal="center" vertical="center" wrapText="1"/>
    </xf>
    <xf numFmtId="0" fontId="0" fillId="4" borderId="124" xfId="0" applyFill="1" applyBorder="1" applyAlignment="1">
      <alignment horizontal="center" vertical="center" wrapText="1"/>
    </xf>
    <xf numFmtId="0" fontId="0" fillId="4" borderId="102" xfId="0" applyFill="1" applyBorder="1" applyAlignment="1">
      <alignment horizontal="center" vertical="center" wrapText="1"/>
    </xf>
    <xf numFmtId="187" fontId="17" fillId="0" borderId="49" xfId="48" applyNumberFormat="1" applyFont="1" applyFill="1" applyBorder="1" applyAlignment="1" applyProtection="1">
      <alignment horizontal="right" vertical="center"/>
      <protection locked="0"/>
    </xf>
    <xf numFmtId="187" fontId="17" fillId="0" borderId="11" xfId="0" applyNumberFormat="1" applyFont="1" applyFill="1" applyBorder="1" applyAlignment="1" applyProtection="1">
      <alignment vertical="center"/>
      <protection locked="0"/>
    </xf>
    <xf numFmtId="177" fontId="36" fillId="28" borderId="19" xfId="62" applyNumberFormat="1" applyFont="1" applyFill="1" applyBorder="1" applyAlignment="1" applyProtection="1">
      <alignment horizontal="left" vertical="center"/>
      <protection/>
    </xf>
    <xf numFmtId="177" fontId="15" fillId="28" borderId="15" xfId="61" applyNumberFormat="1" applyFill="1" applyBorder="1" applyAlignment="1" applyProtection="1">
      <alignment horizontal="left" vertical="center"/>
      <protection/>
    </xf>
    <xf numFmtId="177" fontId="15" fillId="28" borderId="16" xfId="61" applyNumberFormat="1" applyFill="1" applyBorder="1" applyAlignment="1" applyProtection="1">
      <alignment horizontal="left" vertical="center"/>
      <protection/>
    </xf>
    <xf numFmtId="177" fontId="15" fillId="28" borderId="23" xfId="61" applyNumberFormat="1" applyFill="1" applyBorder="1" applyAlignment="1" applyProtection="1">
      <alignment horizontal="left" vertical="center"/>
      <protection/>
    </xf>
    <xf numFmtId="177" fontId="15" fillId="28" borderId="24" xfId="61" applyNumberFormat="1" applyFill="1" applyBorder="1" applyAlignment="1" applyProtection="1">
      <alignment horizontal="left" vertical="center"/>
      <protection/>
    </xf>
    <xf numFmtId="177" fontId="15" fillId="28" borderId="25" xfId="61" applyNumberFormat="1" applyFill="1" applyBorder="1" applyAlignment="1" applyProtection="1">
      <alignment horizontal="left" vertical="center"/>
      <protection/>
    </xf>
    <xf numFmtId="177" fontId="36" fillId="28" borderId="61" xfId="62" applyNumberFormat="1" applyFont="1" applyFill="1" applyBorder="1" applyAlignment="1" applyProtection="1">
      <alignment horizontal="left" vertical="center" shrinkToFit="1"/>
      <protection/>
    </xf>
    <xf numFmtId="177" fontId="15" fillId="28" borderId="56" xfId="61" applyNumberFormat="1" applyFill="1" applyBorder="1" applyAlignment="1" applyProtection="1">
      <alignment horizontal="left" vertical="center" shrinkToFit="1"/>
      <protection/>
    </xf>
    <xf numFmtId="177" fontId="15" fillId="28" borderId="75" xfId="61" applyNumberFormat="1" applyFill="1" applyBorder="1" applyAlignment="1" applyProtection="1">
      <alignment horizontal="left" vertical="center" shrinkToFit="1"/>
      <protection/>
    </xf>
    <xf numFmtId="177" fontId="35" fillId="28" borderId="61" xfId="62" applyNumberFormat="1" applyFont="1" applyFill="1" applyBorder="1" applyAlignment="1" applyProtection="1">
      <alignment horizontal="center" vertical="center" shrinkToFit="1"/>
      <protection/>
    </xf>
    <xf numFmtId="177" fontId="40" fillId="28" borderId="75" xfId="61" applyNumberFormat="1" applyFont="1" applyFill="1" applyBorder="1" applyAlignment="1" applyProtection="1">
      <alignment horizontal="center" vertical="center" shrinkToFit="1"/>
      <protection/>
    </xf>
    <xf numFmtId="0" fontId="35" fillId="28" borderId="61" xfId="61" applyFont="1" applyFill="1" applyBorder="1" applyAlignment="1">
      <alignment horizontal="center" vertical="center" shrinkToFit="1"/>
      <protection/>
    </xf>
    <xf numFmtId="0" fontId="15" fillId="28" borderId="75" xfId="61" applyFill="1" applyBorder="1" applyAlignment="1">
      <alignment horizontal="center" vertical="center" shrinkToFit="1"/>
      <protection/>
    </xf>
    <xf numFmtId="180" fontId="35" fillId="28" borderId="61" xfId="61" applyNumberFormat="1" applyFont="1" applyFill="1" applyBorder="1" applyAlignment="1">
      <alignment horizontal="center" vertical="center" shrinkToFit="1"/>
      <protection/>
    </xf>
    <xf numFmtId="180" fontId="15" fillId="28" borderId="75" xfId="61" applyNumberFormat="1" applyFill="1" applyBorder="1" applyAlignment="1">
      <alignment vertical="center" shrinkToFit="1"/>
      <protection/>
    </xf>
    <xf numFmtId="0" fontId="35" fillId="37" borderId="61" xfId="62" applyFont="1" applyFill="1" applyBorder="1" applyAlignment="1">
      <alignment horizontal="center"/>
      <protection/>
    </xf>
    <xf numFmtId="0" fontId="40" fillId="0" borderId="75" xfId="61" applyFont="1" applyBorder="1" applyAlignment="1">
      <alignment horizontal="center"/>
      <protection/>
    </xf>
    <xf numFmtId="0" fontId="51" fillId="0" borderId="19" xfId="62" applyFont="1" applyFill="1" applyBorder="1" applyAlignment="1" applyProtection="1">
      <alignment horizontal="center" vertical="center"/>
      <protection locked="0"/>
    </xf>
    <xf numFmtId="0" fontId="51" fillId="0" borderId="16" xfId="61" applyFont="1" applyFill="1" applyBorder="1" applyAlignment="1" applyProtection="1">
      <alignment horizontal="center" vertical="center"/>
      <protection locked="0"/>
    </xf>
    <xf numFmtId="0" fontId="51" fillId="0" borderId="23" xfId="62" applyFont="1" applyFill="1" applyBorder="1" applyAlignment="1" applyProtection="1">
      <alignment horizontal="center" vertical="center"/>
      <protection locked="0"/>
    </xf>
    <xf numFmtId="0" fontId="51" fillId="0" borderId="25" xfId="61" applyFont="1" applyFill="1" applyBorder="1" applyAlignment="1" applyProtection="1">
      <alignment horizontal="center" vertical="center"/>
      <protection locked="0"/>
    </xf>
    <xf numFmtId="0" fontId="51" fillId="0" borderId="91" xfId="62" applyFont="1" applyFill="1" applyBorder="1" applyAlignment="1" applyProtection="1">
      <alignment horizontal="center" vertical="center"/>
      <protection locked="0"/>
    </xf>
    <xf numFmtId="0" fontId="51" fillId="0" borderId="92" xfId="62" applyFont="1" applyFill="1" applyBorder="1" applyAlignment="1" applyProtection="1">
      <alignment horizontal="center" vertical="center"/>
      <protection locked="0"/>
    </xf>
    <xf numFmtId="0" fontId="39" fillId="37" borderId="0" xfId="62" applyFont="1" applyFill="1" applyAlignment="1">
      <alignment horizontal="center"/>
      <protection/>
    </xf>
    <xf numFmtId="0" fontId="39" fillId="37" borderId="24" xfId="62" applyFont="1" applyFill="1" applyBorder="1" applyAlignment="1">
      <alignment horizontal="center"/>
      <protection/>
    </xf>
    <xf numFmtId="0" fontId="35" fillId="37" borderId="19" xfId="62" applyFont="1" applyFill="1" applyBorder="1" applyAlignment="1">
      <alignment horizontal="right" vertical="center"/>
      <protection/>
    </xf>
    <xf numFmtId="0" fontId="15" fillId="0" borderId="16" xfId="61" applyBorder="1" applyAlignment="1">
      <alignment horizontal="right" vertical="center"/>
      <protection/>
    </xf>
    <xf numFmtId="0" fontId="35" fillId="37" borderId="61" xfId="62" applyFont="1" applyFill="1" applyBorder="1" applyAlignment="1">
      <alignment horizontal="center" vertical="center"/>
      <protection/>
    </xf>
    <xf numFmtId="0" fontId="15" fillId="0" borderId="75" xfId="61" applyBorder="1" applyAlignment="1">
      <alignment horizontal="center" vertical="center"/>
      <protection/>
    </xf>
    <xf numFmtId="0" fontId="35" fillId="37" borderId="89" xfId="62" applyFont="1" applyFill="1" applyBorder="1" applyAlignment="1">
      <alignment horizontal="center" vertical="center"/>
      <protection/>
    </xf>
    <xf numFmtId="0" fontId="6" fillId="37" borderId="91" xfId="62" applyFont="1" applyFill="1" applyBorder="1" applyAlignment="1">
      <alignment horizontal="center" vertical="center" wrapText="1"/>
      <protection/>
    </xf>
    <xf numFmtId="0" fontId="21" fillId="0" borderId="92" xfId="61" applyFont="1" applyBorder="1" applyAlignment="1">
      <alignment horizontal="center" vertical="center" wrapText="1"/>
      <protection/>
    </xf>
    <xf numFmtId="0" fontId="35" fillId="37" borderId="91" xfId="62" applyFont="1" applyFill="1" applyBorder="1" applyAlignment="1">
      <alignment horizontal="center" vertical="center" wrapText="1"/>
      <protection/>
    </xf>
    <xf numFmtId="0" fontId="15" fillId="0" borderId="92" xfId="61" applyBorder="1" applyAlignment="1">
      <alignment horizontal="center" vertical="center" wrapText="1"/>
      <protection/>
    </xf>
    <xf numFmtId="0" fontId="35" fillId="37" borderId="19" xfId="62" applyNumberFormat="1" applyFont="1" applyFill="1" applyBorder="1" applyAlignment="1">
      <alignment horizontal="right" vertical="center"/>
      <protection/>
    </xf>
    <xf numFmtId="0" fontId="40" fillId="0" borderId="16" xfId="61" applyNumberFormat="1" applyFont="1" applyBorder="1" applyAlignment="1">
      <alignment horizontal="right" vertical="center"/>
      <protection/>
    </xf>
    <xf numFmtId="49" fontId="35" fillId="37" borderId="48" xfId="62" applyNumberFormat="1" applyFont="1" applyFill="1" applyBorder="1" applyAlignment="1">
      <alignment horizontal="right" vertical="center"/>
      <protection/>
    </xf>
    <xf numFmtId="0" fontId="40" fillId="0" borderId="64" xfId="61" applyFont="1" applyBorder="1" applyAlignment="1">
      <alignment horizontal="right" vertical="center"/>
      <protection/>
    </xf>
    <xf numFmtId="0" fontId="35" fillId="37" borderId="48" xfId="62" applyNumberFormat="1" applyFont="1" applyFill="1" applyBorder="1" applyAlignment="1">
      <alignment horizontal="right" vertical="center"/>
      <protection/>
    </xf>
    <xf numFmtId="0" fontId="40" fillId="0" borderId="64" xfId="61" applyNumberFormat="1" applyFont="1" applyBorder="1" applyAlignment="1">
      <alignment horizontal="right" vertical="center"/>
      <protection/>
    </xf>
    <xf numFmtId="49" fontId="35" fillId="37" borderId="62" xfId="62" applyNumberFormat="1" applyFont="1" applyFill="1" applyBorder="1" applyAlignment="1">
      <alignment horizontal="right" vertical="center"/>
      <protection/>
    </xf>
    <xf numFmtId="0" fontId="40" fillId="0" borderId="55" xfId="61" applyFont="1" applyBorder="1" applyAlignment="1">
      <alignment horizontal="right" vertical="center"/>
      <protection/>
    </xf>
    <xf numFmtId="0" fontId="40" fillId="0" borderId="75" xfId="61" applyFont="1" applyBorder="1" applyAlignment="1">
      <alignment horizontal="center" vertical="center"/>
      <protection/>
    </xf>
    <xf numFmtId="190" fontId="32" fillId="37" borderId="61" xfId="50" applyNumberFormat="1" applyFont="1" applyFill="1" applyBorder="1" applyAlignment="1">
      <alignment horizontal="center" vertical="center" shrinkToFit="1"/>
    </xf>
    <xf numFmtId="0" fontId="32" fillId="0" borderId="56" xfId="61" applyFont="1" applyBorder="1" applyAlignment="1">
      <alignment/>
      <protection/>
    </xf>
    <xf numFmtId="0" fontId="35" fillId="37" borderId="19" xfId="62" applyFont="1" applyFill="1" applyBorder="1" applyAlignment="1">
      <alignment horizontal="center" vertical="center"/>
      <protection/>
    </xf>
    <xf numFmtId="0" fontId="15" fillId="0" borderId="15" xfId="61" applyBorder="1" applyAlignment="1">
      <alignment/>
      <protection/>
    </xf>
    <xf numFmtId="0" fontId="15" fillId="0" borderId="16" xfId="61" applyBorder="1" applyAlignment="1">
      <alignment/>
      <protection/>
    </xf>
    <xf numFmtId="0" fontId="15" fillId="0" borderId="23" xfId="61" applyBorder="1" applyAlignment="1">
      <alignment/>
      <protection/>
    </xf>
    <xf numFmtId="0" fontId="15" fillId="0" borderId="24" xfId="61" applyBorder="1" applyAlignment="1">
      <alignment/>
      <protection/>
    </xf>
    <xf numFmtId="0" fontId="15" fillId="0" borderId="25" xfId="61" applyBorder="1" applyAlignment="1">
      <alignment/>
      <protection/>
    </xf>
    <xf numFmtId="0" fontId="35" fillId="37" borderId="43" xfId="62" applyFont="1" applyFill="1" applyBorder="1" applyAlignment="1">
      <alignment horizontal="center" vertical="center" wrapText="1"/>
      <protection/>
    </xf>
    <xf numFmtId="0" fontId="35" fillId="37" borderId="45" xfId="62" applyFont="1" applyFill="1" applyBorder="1" applyAlignment="1">
      <alignment horizontal="center" vertical="center" wrapText="1"/>
      <protection/>
    </xf>
    <xf numFmtId="0" fontId="3" fillId="37" borderId="45" xfId="62" applyFont="1" applyFill="1" applyBorder="1" applyAlignment="1">
      <alignment horizontal="center" vertical="center" wrapText="1"/>
      <protection/>
    </xf>
    <xf numFmtId="0" fontId="35" fillId="37" borderId="83" xfId="62" applyFont="1" applyFill="1" applyBorder="1" applyAlignment="1">
      <alignment horizontal="center" vertical="center" wrapText="1"/>
      <protection/>
    </xf>
    <xf numFmtId="0" fontId="35" fillId="37" borderId="125" xfId="62" applyFont="1" applyFill="1" applyBorder="1" applyAlignment="1">
      <alignment horizontal="center" vertical="center"/>
      <protection/>
    </xf>
    <xf numFmtId="0" fontId="15" fillId="0" borderId="56" xfId="61" applyBorder="1" applyAlignment="1">
      <alignment horizontal="center" vertical="center"/>
      <protection/>
    </xf>
    <xf numFmtId="0" fontId="35" fillId="37" borderId="125" xfId="62" applyFont="1" applyFill="1" applyBorder="1" applyAlignment="1">
      <alignment horizontal="center" vertical="center" wrapText="1"/>
      <protection/>
    </xf>
    <xf numFmtId="0" fontId="15" fillId="0" borderId="44" xfId="61" applyBorder="1" applyAlignment="1">
      <alignment horizontal="center" vertical="center" wrapText="1"/>
      <protection/>
    </xf>
    <xf numFmtId="0" fontId="40" fillId="0" borderId="44" xfId="61" applyFont="1" applyBorder="1" applyAlignment="1">
      <alignment horizontal="center" vertical="center" wrapText="1"/>
      <protection/>
    </xf>
    <xf numFmtId="0" fontId="35" fillId="37" borderId="21" xfId="62" applyFont="1" applyFill="1" applyBorder="1" applyAlignment="1">
      <alignment horizontal="center" vertical="center" shrinkToFit="1"/>
      <protection/>
    </xf>
    <xf numFmtId="0" fontId="15" fillId="0" borderId="11" xfId="61" applyBorder="1" applyAlignment="1">
      <alignment horizontal="center" vertical="center" shrinkToFit="1"/>
      <protection/>
    </xf>
    <xf numFmtId="0" fontId="15" fillId="0" borderId="50" xfId="61" applyBorder="1" applyAlignment="1">
      <alignment horizontal="center" vertical="center" shrinkToFit="1"/>
      <protection/>
    </xf>
    <xf numFmtId="0" fontId="35" fillId="37" borderId="126" xfId="62" applyFont="1" applyFill="1" applyBorder="1" applyAlignment="1">
      <alignment horizontal="center" vertical="center"/>
      <protection/>
    </xf>
    <xf numFmtId="0" fontId="40" fillId="0" borderId="22" xfId="61" applyFont="1" applyBorder="1" applyAlignment="1">
      <alignment horizontal="center" vertical="center"/>
      <protection/>
    </xf>
    <xf numFmtId="0" fontId="35" fillId="37" borderId="49" xfId="62" applyFont="1" applyFill="1" applyBorder="1" applyAlignment="1">
      <alignment horizontal="center" vertical="center"/>
      <protection/>
    </xf>
    <xf numFmtId="0" fontId="3" fillId="0" borderId="32" xfId="62" applyBorder="1" applyAlignment="1">
      <alignment horizontal="center" vertical="center"/>
      <protection/>
    </xf>
    <xf numFmtId="0" fontId="3" fillId="0" borderId="33" xfId="62" applyBorder="1" applyAlignment="1">
      <alignment horizontal="center" vertical="center"/>
      <protection/>
    </xf>
    <xf numFmtId="0" fontId="44" fillId="37" borderId="62" xfId="62" applyFont="1" applyFill="1" applyBorder="1" applyAlignment="1" applyProtection="1">
      <alignment horizontal="center" vertical="center" shrinkToFit="1"/>
      <protection/>
    </xf>
    <xf numFmtId="0" fontId="0" fillId="0" borderId="54" xfId="61" applyFont="1" applyBorder="1" applyAlignment="1" applyProtection="1">
      <alignment horizontal="center" vertical="center" shrinkToFit="1"/>
      <protection/>
    </xf>
    <xf numFmtId="0" fontId="0" fillId="0" borderId="55" xfId="61" applyFont="1" applyBorder="1" applyAlignment="1" applyProtection="1">
      <alignment horizontal="center" vertical="center" shrinkToFit="1"/>
      <protection/>
    </xf>
    <xf numFmtId="199" fontId="35" fillId="28" borderId="127" xfId="50" applyNumberFormat="1" applyFont="1" applyFill="1" applyBorder="1" applyAlignment="1" applyProtection="1">
      <alignment horizontal="right" vertical="center"/>
      <protection/>
    </xf>
    <xf numFmtId="0" fontId="40" fillId="0" borderId="41" xfId="61" applyFont="1" applyBorder="1" applyAlignment="1">
      <alignment horizontal="right" vertical="center"/>
      <protection/>
    </xf>
    <xf numFmtId="199" fontId="35" fillId="37" borderId="40" xfId="50" applyNumberFormat="1" applyFont="1" applyFill="1" applyBorder="1" applyAlignment="1" applyProtection="1">
      <alignment horizontal="right" vertical="center"/>
      <protection/>
    </xf>
    <xf numFmtId="0" fontId="35" fillId="37" borderId="62" xfId="62" applyFont="1" applyFill="1" applyBorder="1" applyAlignment="1">
      <alignment horizontal="center" vertical="center" shrinkToFit="1"/>
      <protection/>
    </xf>
    <xf numFmtId="0" fontId="15" fillId="0" borderId="54" xfId="61" applyBorder="1" applyAlignment="1">
      <alignment horizontal="center" vertical="center" shrinkToFit="1"/>
      <protection/>
    </xf>
    <xf numFmtId="0" fontId="15" fillId="0" borderId="55" xfId="61" applyBorder="1" applyAlignment="1">
      <alignment horizontal="center" vertical="center" shrinkToFit="1"/>
      <protection/>
    </xf>
    <xf numFmtId="199" fontId="35" fillId="0" borderId="127" xfId="50" applyNumberFormat="1" applyFont="1" applyFill="1" applyBorder="1" applyAlignment="1" applyProtection="1">
      <alignment horizontal="right" vertical="center"/>
      <protection locked="0"/>
    </xf>
    <xf numFmtId="199" fontId="35" fillId="37" borderId="40" xfId="50" applyNumberFormat="1" applyFont="1" applyFill="1" applyBorder="1" applyAlignment="1">
      <alignment horizontal="right" vertical="center"/>
    </xf>
    <xf numFmtId="0" fontId="35" fillId="37" borderId="21" xfId="62" applyFont="1" applyFill="1" applyBorder="1" applyAlignment="1" applyProtection="1">
      <alignment horizontal="center" vertical="center" shrinkToFit="1"/>
      <protection/>
    </xf>
    <xf numFmtId="0" fontId="15" fillId="0" borderId="11" xfId="61" applyBorder="1" applyAlignment="1" applyProtection="1">
      <alignment horizontal="center" vertical="center" shrinkToFit="1"/>
      <protection/>
    </xf>
    <xf numFmtId="0" fontId="15" fillId="0" borderId="50" xfId="61" applyBorder="1" applyAlignment="1" applyProtection="1">
      <alignment horizontal="center" vertical="center" shrinkToFit="1"/>
      <protection/>
    </xf>
    <xf numFmtId="0" fontId="35" fillId="37" borderId="126" xfId="62" applyFont="1" applyFill="1" applyBorder="1" applyAlignment="1" applyProtection="1">
      <alignment horizontal="center" vertical="center"/>
      <protection/>
    </xf>
    <xf numFmtId="0" fontId="35" fillId="37" borderId="49" xfId="62" applyFont="1" applyFill="1" applyBorder="1" applyAlignment="1" applyProtection="1">
      <alignment horizontal="center" vertical="center"/>
      <protection/>
    </xf>
    <xf numFmtId="0" fontId="52" fillId="0" borderId="27" xfId="62" applyFont="1" applyFill="1" applyBorder="1" applyAlignment="1" applyProtection="1">
      <alignment shrinkToFit="1"/>
      <protection locked="0"/>
    </xf>
    <xf numFmtId="0" fontId="52" fillId="0" borderId="27" xfId="0" applyFont="1" applyBorder="1" applyAlignment="1">
      <alignmen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9CO2ダイエットノー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18</xdr:row>
      <xdr:rowOff>0</xdr:rowOff>
    </xdr:from>
    <xdr:to>
      <xdr:col>24</xdr:col>
      <xdr:colOff>0</xdr:colOff>
      <xdr:row>19</xdr:row>
      <xdr:rowOff>0</xdr:rowOff>
    </xdr:to>
    <xdr:sp>
      <xdr:nvSpPr>
        <xdr:cNvPr id="1" name="テキスト 16"/>
        <xdr:cNvSpPr txBox="1">
          <a:spLocks noChangeArrowheads="1"/>
        </xdr:cNvSpPr>
      </xdr:nvSpPr>
      <xdr:spPr>
        <a:xfrm>
          <a:off x="9667875" y="3086100"/>
          <a:ext cx="809625" cy="171450"/>
        </a:xfrm>
        <a:prstGeom prst="rect">
          <a:avLst/>
        </a:prstGeom>
        <a:noFill/>
        <a:ln w="17145" cmpd="sng">
          <a:solidFill>
            <a:srgbClr val="FFFF00"/>
          </a:solidFill>
          <a:headEnd type="none"/>
          <a:tailEnd type="none"/>
        </a:ln>
      </xdr:spPr>
      <xdr:txBody>
        <a:bodyPr vertOverflow="clip" wrap="square" lIns="36576" tIns="18288" rIns="0" bIns="0"/>
        <a:p>
          <a:pPr algn="l">
            <a:defRPr/>
          </a:pPr>
          <a:r>
            <a:rPr lang="en-US" cap="none" sz="1100" b="1" i="0" u="none" baseline="0">
              <a:solidFill>
                <a:srgbClr val="FF00FF"/>
              </a:solidFill>
              <a:latin typeface="ＭＳ Ｐ明朝"/>
              <a:ea typeface="ＭＳ Ｐ明朝"/>
              <a:cs typeface="ＭＳ Ｐ明朝"/>
            </a:rPr>
            <a:t>Ａ</a:t>
          </a:r>
        </a:p>
      </xdr:txBody>
    </xdr:sp>
    <xdr:clientData/>
  </xdr:twoCellAnchor>
  <xdr:twoCellAnchor>
    <xdr:from>
      <xdr:col>24</xdr:col>
      <xdr:colOff>0</xdr:colOff>
      <xdr:row>18</xdr:row>
      <xdr:rowOff>0</xdr:rowOff>
    </xdr:from>
    <xdr:to>
      <xdr:col>25</xdr:col>
      <xdr:colOff>0</xdr:colOff>
      <xdr:row>19</xdr:row>
      <xdr:rowOff>0</xdr:rowOff>
    </xdr:to>
    <xdr:sp>
      <xdr:nvSpPr>
        <xdr:cNvPr id="2" name="テキスト 17"/>
        <xdr:cNvSpPr txBox="1">
          <a:spLocks noChangeArrowheads="1"/>
        </xdr:cNvSpPr>
      </xdr:nvSpPr>
      <xdr:spPr>
        <a:xfrm>
          <a:off x="10477500" y="3086100"/>
          <a:ext cx="809625" cy="171450"/>
        </a:xfrm>
        <a:prstGeom prst="rect">
          <a:avLst/>
        </a:prstGeom>
        <a:noFill/>
        <a:ln w="17145" cmpd="sng">
          <a:solidFill>
            <a:srgbClr val="FF6600"/>
          </a:solidFill>
          <a:headEnd type="none"/>
          <a:tailEnd type="none"/>
        </a:ln>
      </xdr:spPr>
      <xdr:txBody>
        <a:bodyPr vertOverflow="clip" wrap="square" lIns="36576" tIns="18288" rIns="0" bIns="0"/>
        <a:p>
          <a:pPr algn="l">
            <a:defRPr/>
          </a:pPr>
          <a:r>
            <a:rPr lang="en-US" cap="none" sz="1100" b="1" i="0" u="none" baseline="0">
              <a:solidFill>
                <a:srgbClr val="FF00FF"/>
              </a:solidFill>
              <a:latin typeface="ＭＳ Ｐ明朝"/>
              <a:ea typeface="ＭＳ Ｐ明朝"/>
              <a:cs typeface="ＭＳ Ｐ明朝"/>
            </a:rPr>
            <a:t>Ｂ</a:t>
          </a:r>
        </a:p>
      </xdr:txBody>
    </xdr:sp>
    <xdr:clientData/>
  </xdr:twoCellAnchor>
  <xdr:twoCellAnchor>
    <xdr:from>
      <xdr:col>25</xdr:col>
      <xdr:colOff>0</xdr:colOff>
      <xdr:row>18</xdr:row>
      <xdr:rowOff>0</xdr:rowOff>
    </xdr:from>
    <xdr:to>
      <xdr:col>26</xdr:col>
      <xdr:colOff>0</xdr:colOff>
      <xdr:row>19</xdr:row>
      <xdr:rowOff>0</xdr:rowOff>
    </xdr:to>
    <xdr:sp>
      <xdr:nvSpPr>
        <xdr:cNvPr id="3" name="テキスト 18"/>
        <xdr:cNvSpPr txBox="1">
          <a:spLocks noChangeArrowheads="1"/>
        </xdr:cNvSpPr>
      </xdr:nvSpPr>
      <xdr:spPr>
        <a:xfrm>
          <a:off x="11287125" y="3086100"/>
          <a:ext cx="809625" cy="171450"/>
        </a:xfrm>
        <a:prstGeom prst="rect">
          <a:avLst/>
        </a:prstGeom>
        <a:noFill/>
        <a:ln w="17145" cmpd="sng">
          <a:solidFill>
            <a:srgbClr val="008000"/>
          </a:solidFill>
          <a:headEnd type="none"/>
          <a:tailEnd type="none"/>
        </a:ln>
      </xdr:spPr>
      <xdr:txBody>
        <a:bodyPr vertOverflow="clip" wrap="square" lIns="36576" tIns="18288" rIns="0" bIns="0"/>
        <a:p>
          <a:pPr algn="l">
            <a:defRPr/>
          </a:pPr>
          <a:r>
            <a:rPr lang="en-US" cap="none" sz="1100" b="1" i="0" u="none" baseline="0">
              <a:solidFill>
                <a:srgbClr val="FF00FF"/>
              </a:solidFill>
              <a:latin typeface="ＭＳ Ｐ明朝"/>
              <a:ea typeface="ＭＳ Ｐ明朝"/>
              <a:cs typeface="ＭＳ Ｐ明朝"/>
            </a:rPr>
            <a:t>Ｃ</a:t>
          </a:r>
        </a:p>
      </xdr:txBody>
    </xdr:sp>
    <xdr:clientData/>
  </xdr:twoCellAnchor>
  <xdr:twoCellAnchor>
    <xdr:from>
      <xdr:col>23</xdr:col>
      <xdr:colOff>0</xdr:colOff>
      <xdr:row>32</xdr:row>
      <xdr:rowOff>0</xdr:rowOff>
    </xdr:from>
    <xdr:to>
      <xdr:col>24</xdr:col>
      <xdr:colOff>0</xdr:colOff>
      <xdr:row>33</xdr:row>
      <xdr:rowOff>0</xdr:rowOff>
    </xdr:to>
    <xdr:sp>
      <xdr:nvSpPr>
        <xdr:cNvPr id="4" name="テキスト 16"/>
        <xdr:cNvSpPr txBox="1">
          <a:spLocks noChangeArrowheads="1"/>
        </xdr:cNvSpPr>
      </xdr:nvSpPr>
      <xdr:spPr>
        <a:xfrm>
          <a:off x="9667875" y="5505450"/>
          <a:ext cx="809625" cy="171450"/>
        </a:xfrm>
        <a:prstGeom prst="rect">
          <a:avLst/>
        </a:prstGeom>
        <a:noFill/>
        <a:ln w="17145" cmpd="sng">
          <a:solidFill>
            <a:srgbClr val="FFFF00"/>
          </a:solidFill>
          <a:headEnd type="none"/>
          <a:tailEnd type="none"/>
        </a:ln>
      </xdr:spPr>
      <xdr:txBody>
        <a:bodyPr vertOverflow="clip" wrap="square" lIns="36576" tIns="18288" rIns="0" bIns="0"/>
        <a:p>
          <a:pPr algn="l">
            <a:defRPr/>
          </a:pPr>
          <a:r>
            <a:rPr lang="en-US" cap="none" sz="1100" b="1" i="0" u="none" baseline="0">
              <a:solidFill>
                <a:srgbClr val="FF00FF"/>
              </a:solidFill>
              <a:latin typeface="ＭＳ Ｐ明朝"/>
              <a:ea typeface="ＭＳ Ｐ明朝"/>
              <a:cs typeface="ＭＳ Ｐ明朝"/>
            </a:rPr>
            <a:t>Ａ</a:t>
          </a:r>
        </a:p>
      </xdr:txBody>
    </xdr:sp>
    <xdr:clientData/>
  </xdr:twoCellAnchor>
  <xdr:twoCellAnchor>
    <xdr:from>
      <xdr:col>24</xdr:col>
      <xdr:colOff>0</xdr:colOff>
      <xdr:row>32</xdr:row>
      <xdr:rowOff>0</xdr:rowOff>
    </xdr:from>
    <xdr:to>
      <xdr:col>25</xdr:col>
      <xdr:colOff>0</xdr:colOff>
      <xdr:row>33</xdr:row>
      <xdr:rowOff>0</xdr:rowOff>
    </xdr:to>
    <xdr:sp>
      <xdr:nvSpPr>
        <xdr:cNvPr id="5" name="テキスト 17"/>
        <xdr:cNvSpPr txBox="1">
          <a:spLocks noChangeArrowheads="1"/>
        </xdr:cNvSpPr>
      </xdr:nvSpPr>
      <xdr:spPr>
        <a:xfrm>
          <a:off x="10477500" y="5505450"/>
          <a:ext cx="809625" cy="171450"/>
        </a:xfrm>
        <a:prstGeom prst="rect">
          <a:avLst/>
        </a:prstGeom>
        <a:noFill/>
        <a:ln w="17145" cmpd="sng">
          <a:solidFill>
            <a:srgbClr val="FF6600"/>
          </a:solidFill>
          <a:headEnd type="none"/>
          <a:tailEnd type="none"/>
        </a:ln>
      </xdr:spPr>
      <xdr:txBody>
        <a:bodyPr vertOverflow="clip" wrap="square" lIns="36576" tIns="18288" rIns="0" bIns="0"/>
        <a:p>
          <a:pPr algn="l">
            <a:defRPr/>
          </a:pPr>
          <a:r>
            <a:rPr lang="en-US" cap="none" sz="1100" b="1" i="0" u="none" baseline="0">
              <a:solidFill>
                <a:srgbClr val="FF00FF"/>
              </a:solidFill>
              <a:latin typeface="ＭＳ Ｐ明朝"/>
              <a:ea typeface="ＭＳ Ｐ明朝"/>
              <a:cs typeface="ＭＳ Ｐ明朝"/>
            </a:rPr>
            <a:t>Ｂ</a:t>
          </a:r>
        </a:p>
      </xdr:txBody>
    </xdr:sp>
    <xdr:clientData/>
  </xdr:twoCellAnchor>
  <xdr:twoCellAnchor>
    <xdr:from>
      <xdr:col>25</xdr:col>
      <xdr:colOff>0</xdr:colOff>
      <xdr:row>32</xdr:row>
      <xdr:rowOff>0</xdr:rowOff>
    </xdr:from>
    <xdr:to>
      <xdr:col>26</xdr:col>
      <xdr:colOff>0</xdr:colOff>
      <xdr:row>33</xdr:row>
      <xdr:rowOff>0</xdr:rowOff>
    </xdr:to>
    <xdr:sp>
      <xdr:nvSpPr>
        <xdr:cNvPr id="6" name="テキスト 18"/>
        <xdr:cNvSpPr txBox="1">
          <a:spLocks noChangeArrowheads="1"/>
        </xdr:cNvSpPr>
      </xdr:nvSpPr>
      <xdr:spPr>
        <a:xfrm>
          <a:off x="11287125" y="5505450"/>
          <a:ext cx="809625" cy="171450"/>
        </a:xfrm>
        <a:prstGeom prst="rect">
          <a:avLst/>
        </a:prstGeom>
        <a:noFill/>
        <a:ln w="17145" cmpd="sng">
          <a:solidFill>
            <a:srgbClr val="008000"/>
          </a:solidFill>
          <a:headEnd type="none"/>
          <a:tailEnd type="none"/>
        </a:ln>
      </xdr:spPr>
      <xdr:txBody>
        <a:bodyPr vertOverflow="clip" wrap="square" lIns="36576" tIns="18288" rIns="0" bIns="0"/>
        <a:p>
          <a:pPr algn="l">
            <a:defRPr/>
          </a:pPr>
          <a:r>
            <a:rPr lang="en-US" cap="none" sz="1100" b="1" i="0" u="none" baseline="0">
              <a:solidFill>
                <a:srgbClr val="FF00FF"/>
              </a:solidFill>
              <a:latin typeface="ＭＳ Ｐ明朝"/>
              <a:ea typeface="ＭＳ Ｐ明朝"/>
              <a:cs typeface="ＭＳ Ｐ明朝"/>
            </a:rPr>
            <a:t>Ｃ</a:t>
          </a:r>
        </a:p>
      </xdr:txBody>
    </xdr:sp>
    <xdr:clientData/>
  </xdr:twoCellAnchor>
  <xdr:twoCellAnchor>
    <xdr:from>
      <xdr:col>22</xdr:col>
      <xdr:colOff>0</xdr:colOff>
      <xdr:row>42</xdr:row>
      <xdr:rowOff>0</xdr:rowOff>
    </xdr:from>
    <xdr:to>
      <xdr:col>23</xdr:col>
      <xdr:colOff>0</xdr:colOff>
      <xdr:row>43</xdr:row>
      <xdr:rowOff>0</xdr:rowOff>
    </xdr:to>
    <xdr:sp>
      <xdr:nvSpPr>
        <xdr:cNvPr id="7" name="テキスト 19"/>
        <xdr:cNvSpPr txBox="1">
          <a:spLocks noChangeArrowheads="1"/>
        </xdr:cNvSpPr>
      </xdr:nvSpPr>
      <xdr:spPr>
        <a:xfrm>
          <a:off x="8858250" y="7219950"/>
          <a:ext cx="809625" cy="171450"/>
        </a:xfrm>
        <a:prstGeom prst="rect">
          <a:avLst/>
        </a:prstGeom>
        <a:noFill/>
        <a:ln w="17145" cmpd="sng">
          <a:solidFill>
            <a:srgbClr val="008000"/>
          </a:solidFill>
          <a:headEnd type="none"/>
          <a:tailEnd type="none"/>
        </a:ln>
      </xdr:spPr>
      <xdr:txBody>
        <a:bodyPr vertOverflow="clip" wrap="square" lIns="36576" tIns="18288" rIns="0" bIns="0"/>
        <a:p>
          <a:pPr algn="l">
            <a:defRPr/>
          </a:pPr>
          <a:r>
            <a:rPr lang="en-US" cap="none" sz="1100" b="1" i="0" u="none" baseline="0">
              <a:solidFill>
                <a:srgbClr val="FF00FF"/>
              </a:solidFill>
              <a:latin typeface="ＭＳ Ｐ明朝"/>
              <a:ea typeface="ＭＳ Ｐ明朝"/>
              <a:cs typeface="ＭＳ Ｐ明朝"/>
            </a:rPr>
            <a:t>Ｃ</a:t>
          </a:r>
        </a:p>
      </xdr:txBody>
    </xdr:sp>
    <xdr:clientData/>
  </xdr:twoCellAnchor>
  <xdr:twoCellAnchor>
    <xdr:from>
      <xdr:col>30</xdr:col>
      <xdr:colOff>9525</xdr:colOff>
      <xdr:row>42</xdr:row>
      <xdr:rowOff>0</xdr:rowOff>
    </xdr:from>
    <xdr:to>
      <xdr:col>32</xdr:col>
      <xdr:colOff>0</xdr:colOff>
      <xdr:row>43</xdr:row>
      <xdr:rowOff>0</xdr:rowOff>
    </xdr:to>
    <xdr:sp>
      <xdr:nvSpPr>
        <xdr:cNvPr id="8" name="テキスト 28"/>
        <xdr:cNvSpPr txBox="1">
          <a:spLocks noChangeArrowheads="1"/>
        </xdr:cNvSpPr>
      </xdr:nvSpPr>
      <xdr:spPr>
        <a:xfrm>
          <a:off x="13306425" y="7219950"/>
          <a:ext cx="942975" cy="171450"/>
        </a:xfrm>
        <a:prstGeom prst="rect">
          <a:avLst/>
        </a:prstGeom>
        <a:noFill/>
        <a:ln w="17145" cmpd="sng">
          <a:solidFill>
            <a:srgbClr val="00FFFF"/>
          </a:solidFill>
          <a:headEnd type="none"/>
          <a:tailEnd type="none"/>
        </a:ln>
      </xdr:spPr>
      <xdr:txBody>
        <a:bodyPr vertOverflow="clip" wrap="square" lIns="36576" tIns="18288" rIns="0" bIns="0"/>
        <a:p>
          <a:pPr algn="l">
            <a:defRPr/>
          </a:pPr>
          <a:r>
            <a:rPr lang="en-US" cap="none" sz="1100" b="1" i="0" u="none" baseline="0">
              <a:solidFill>
                <a:srgbClr val="FF00FF"/>
              </a:solidFill>
              <a:latin typeface="ＭＳ Ｐ明朝"/>
              <a:ea typeface="ＭＳ Ｐ明朝"/>
              <a:cs typeface="ＭＳ Ｐ明朝"/>
            </a:rPr>
            <a:t>Ｄ</a:t>
          </a:r>
        </a:p>
      </xdr:txBody>
    </xdr:sp>
    <xdr:clientData/>
  </xdr:twoCellAnchor>
  <xdr:twoCellAnchor>
    <xdr:from>
      <xdr:col>26</xdr:col>
      <xdr:colOff>0</xdr:colOff>
      <xdr:row>18</xdr:row>
      <xdr:rowOff>76200</xdr:rowOff>
    </xdr:from>
    <xdr:to>
      <xdr:col>26</xdr:col>
      <xdr:colOff>123825</xdr:colOff>
      <xdr:row>18</xdr:row>
      <xdr:rowOff>76200</xdr:rowOff>
    </xdr:to>
    <xdr:sp>
      <xdr:nvSpPr>
        <xdr:cNvPr id="9" name="Line 20"/>
        <xdr:cNvSpPr>
          <a:spLocks/>
        </xdr:cNvSpPr>
      </xdr:nvSpPr>
      <xdr:spPr>
        <a:xfrm>
          <a:off x="12096750" y="3162300"/>
          <a:ext cx="123825" cy="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114300</xdr:colOff>
      <xdr:row>18</xdr:row>
      <xdr:rowOff>85725</xdr:rowOff>
    </xdr:from>
    <xdr:to>
      <xdr:col>26</xdr:col>
      <xdr:colOff>114300</xdr:colOff>
      <xdr:row>43</xdr:row>
      <xdr:rowOff>161925</xdr:rowOff>
    </xdr:to>
    <xdr:sp>
      <xdr:nvSpPr>
        <xdr:cNvPr id="10" name="Line 21"/>
        <xdr:cNvSpPr>
          <a:spLocks/>
        </xdr:cNvSpPr>
      </xdr:nvSpPr>
      <xdr:spPr>
        <a:xfrm>
          <a:off x="12211050" y="3171825"/>
          <a:ext cx="0" cy="438150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704850</xdr:colOff>
      <xdr:row>43</xdr:row>
      <xdr:rowOff>76200</xdr:rowOff>
    </xdr:from>
    <xdr:to>
      <xdr:col>26</xdr:col>
      <xdr:colOff>123825</xdr:colOff>
      <xdr:row>43</xdr:row>
      <xdr:rowOff>76200</xdr:rowOff>
    </xdr:to>
    <xdr:sp>
      <xdr:nvSpPr>
        <xdr:cNvPr id="11" name="Line 23"/>
        <xdr:cNvSpPr>
          <a:spLocks/>
        </xdr:cNvSpPr>
      </xdr:nvSpPr>
      <xdr:spPr>
        <a:xfrm>
          <a:off x="9563100" y="7467600"/>
          <a:ext cx="2657475" cy="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704850</xdr:colOff>
      <xdr:row>43</xdr:row>
      <xdr:rowOff>9525</xdr:rowOff>
    </xdr:from>
    <xdr:to>
      <xdr:col>22</xdr:col>
      <xdr:colOff>704850</xdr:colOff>
      <xdr:row>43</xdr:row>
      <xdr:rowOff>85725</xdr:rowOff>
    </xdr:to>
    <xdr:sp>
      <xdr:nvSpPr>
        <xdr:cNvPr id="12" name="Line 24"/>
        <xdr:cNvSpPr>
          <a:spLocks/>
        </xdr:cNvSpPr>
      </xdr:nvSpPr>
      <xdr:spPr>
        <a:xfrm flipH="1" flipV="1">
          <a:off x="9563100" y="7400925"/>
          <a:ext cx="0" cy="7620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114300</xdr:colOff>
      <xdr:row>42</xdr:row>
      <xdr:rowOff>85725</xdr:rowOff>
    </xdr:from>
    <xdr:to>
      <xdr:col>27</xdr:col>
      <xdr:colOff>0</xdr:colOff>
      <xdr:row>42</xdr:row>
      <xdr:rowOff>85725</xdr:rowOff>
    </xdr:to>
    <xdr:sp>
      <xdr:nvSpPr>
        <xdr:cNvPr id="13" name="Line 25"/>
        <xdr:cNvSpPr>
          <a:spLocks/>
        </xdr:cNvSpPr>
      </xdr:nvSpPr>
      <xdr:spPr>
        <a:xfrm flipH="1">
          <a:off x="12211050" y="7305675"/>
          <a:ext cx="133350" cy="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9525</xdr:colOff>
      <xdr:row>43</xdr:row>
      <xdr:rowOff>104775</xdr:rowOff>
    </xdr:from>
    <xdr:to>
      <xdr:col>25</xdr:col>
      <xdr:colOff>619125</xdr:colOff>
      <xdr:row>49</xdr:row>
      <xdr:rowOff>57150</xdr:rowOff>
    </xdr:to>
    <xdr:sp>
      <xdr:nvSpPr>
        <xdr:cNvPr id="14" name="テキスト 39"/>
        <xdr:cNvSpPr txBox="1">
          <a:spLocks noChangeArrowheads="1"/>
        </xdr:cNvSpPr>
      </xdr:nvSpPr>
      <xdr:spPr>
        <a:xfrm>
          <a:off x="8134350" y="7496175"/>
          <a:ext cx="3771900" cy="981075"/>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明朝"/>
              <a:ea typeface="ＭＳ Ｐ明朝"/>
              <a:cs typeface="ＭＳ Ｐ明朝"/>
            </a:rPr>
            <a:t>*1 </a:t>
          </a:r>
          <a:r>
            <a:rPr lang="en-US" cap="none" sz="800" b="0" i="0" u="none" baseline="0">
              <a:solidFill>
                <a:srgbClr val="FF0000"/>
              </a:solidFill>
              <a:latin typeface="ＭＳ Ｐ明朝"/>
              <a:ea typeface="ＭＳ Ｐ明朝"/>
              <a:cs typeface="ＭＳ Ｐ明朝"/>
            </a:rPr>
            <a:t>使用先は工事の発注者になります。</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*2 </a:t>
          </a:r>
          <a:r>
            <a:rPr lang="en-US" cap="none" sz="800" b="0" i="0" u="none" baseline="0">
              <a:solidFill>
                <a:srgbClr val="FF0000"/>
              </a:solidFill>
              <a:latin typeface="ＭＳ Ｐ明朝"/>
              <a:ea typeface="ＭＳ Ｐ明朝"/>
              <a:cs typeface="ＭＳ Ｐ明朝"/>
            </a:rPr>
            <a:t>電気、ガス、水道、通信事業に拘わるものは、他官庁にご入力下さい。</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*3 </a:t>
          </a:r>
          <a:r>
            <a:rPr lang="en-US" cap="none" sz="800" b="0" i="0" u="none" baseline="0">
              <a:solidFill>
                <a:srgbClr val="FF0000"/>
              </a:solidFill>
              <a:latin typeface="ＭＳ Ｐ明朝"/>
              <a:ea typeface="ＭＳ Ｐ明朝"/>
              <a:cs typeface="ＭＳ Ｐ明朝"/>
            </a:rPr>
            <a:t>ここで言う中温化合材とは、ｱｽﾌｧﾙﾄ混合物を製造するときに中温化混合物用</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　　特殊添加剤を添加、あるいはﾌｫｰﾑﾄﾞｱｽﾌｧﾙﾄを使用することにより製造時の混</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　　合性、舗装時の締固め性を向上させ製造時の温度を</a:t>
          </a:r>
          <a:r>
            <a:rPr lang="en-US" cap="none" sz="800" b="0" i="0" u="none" baseline="0">
              <a:solidFill>
                <a:srgbClr val="FF0000"/>
              </a:solidFill>
              <a:latin typeface="ＭＳ Ｐ明朝"/>
              <a:ea typeface="ＭＳ Ｐ明朝"/>
              <a:cs typeface="ＭＳ Ｐ明朝"/>
            </a:rPr>
            <a:t>30℃</a:t>
          </a:r>
          <a:r>
            <a:rPr lang="en-US" cap="none" sz="800" b="0" i="0" u="none" baseline="0">
              <a:solidFill>
                <a:srgbClr val="FF0000"/>
              </a:solidFill>
              <a:latin typeface="ＭＳ Ｐ明朝"/>
              <a:ea typeface="ＭＳ Ｐ明朝"/>
              <a:cs typeface="ＭＳ Ｐ明朝"/>
            </a:rPr>
            <a:t>程度</a:t>
          </a:r>
          <a:r>
            <a:rPr lang="en-US" cap="none" sz="800" b="0" i="0" u="none" baseline="0">
              <a:solidFill>
                <a:srgbClr val="FF0000"/>
              </a:solidFill>
              <a:latin typeface="ＭＳ Ｐ明朝"/>
              <a:ea typeface="ＭＳ Ｐ明朝"/>
              <a:cs typeface="ＭＳ Ｐ明朝"/>
            </a:rPr>
            <a:t>低</a:t>
          </a:r>
          <a:r>
            <a:rPr lang="en-US" cap="none" sz="800" b="0" i="0" u="none" baseline="0">
              <a:solidFill>
                <a:srgbClr val="FF0000"/>
              </a:solidFill>
              <a:latin typeface="ＭＳ Ｐ明朝"/>
              <a:ea typeface="ＭＳ Ｐ明朝"/>
              <a:cs typeface="ＭＳ Ｐ明朝"/>
            </a:rPr>
            <a:t>下させたもの。</a:t>
          </a:r>
        </a:p>
      </xdr:txBody>
    </xdr:sp>
    <xdr:clientData/>
  </xdr:twoCellAnchor>
  <xdr:twoCellAnchor>
    <xdr:from>
      <xdr:col>32</xdr:col>
      <xdr:colOff>114300</xdr:colOff>
      <xdr:row>21</xdr:row>
      <xdr:rowOff>171450</xdr:rowOff>
    </xdr:from>
    <xdr:to>
      <xdr:col>33</xdr:col>
      <xdr:colOff>76200</xdr:colOff>
      <xdr:row>26</xdr:row>
      <xdr:rowOff>114300</xdr:rowOff>
    </xdr:to>
    <xdr:sp>
      <xdr:nvSpPr>
        <xdr:cNvPr id="15" name="テキスト 57"/>
        <xdr:cNvSpPr txBox="1">
          <a:spLocks noChangeArrowheads="1"/>
        </xdr:cNvSpPr>
      </xdr:nvSpPr>
      <xdr:spPr>
        <a:xfrm>
          <a:off x="14363700" y="3771900"/>
          <a:ext cx="914400" cy="8001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明朝"/>
              <a:ea typeface="ＭＳ Ｐ明朝"/>
              <a:cs typeface="ＭＳ Ｐ明朝"/>
            </a:rPr>
            <a:t>*1 </a:t>
          </a:r>
          <a:r>
            <a:rPr lang="en-US" cap="none" sz="800" b="0" i="0" u="none" baseline="0">
              <a:solidFill>
                <a:srgbClr val="FF0000"/>
              </a:solidFill>
              <a:latin typeface="ＭＳ Ｐ明朝"/>
              <a:ea typeface="ＭＳ Ｐ明朝"/>
              <a:cs typeface="ＭＳ Ｐ明朝"/>
            </a:rPr>
            <a:t>使用数量はｔ換算でご入力下さい。（ｍ</a:t>
          </a:r>
          <a:r>
            <a:rPr lang="en-US" cap="none" sz="800" b="0" i="0" u="none" baseline="30000">
              <a:solidFill>
                <a:srgbClr val="FF0000"/>
              </a:solidFill>
              <a:latin typeface="ＭＳ Ｐ明朝"/>
              <a:ea typeface="ＭＳ Ｐ明朝"/>
              <a:cs typeface="ＭＳ Ｐ明朝"/>
            </a:rPr>
            <a:t>3</a:t>
          </a:r>
          <a:r>
            <a:rPr lang="en-US" cap="none" sz="800" b="0" i="0" u="none" baseline="0">
              <a:solidFill>
                <a:srgbClr val="FF0000"/>
              </a:solidFill>
              <a:latin typeface="ＭＳ Ｐ明朝"/>
              <a:ea typeface="ＭＳ Ｐ明朝"/>
              <a:cs typeface="ＭＳ Ｐ明朝"/>
            </a:rPr>
            <a:t>では入力しないで下さい。）</a:t>
          </a:r>
          <a:r>
            <a:rPr lang="en-US" cap="none" sz="800" b="0" i="0" u="none" baseline="0">
              <a:solidFill>
                <a:srgbClr val="FF0000"/>
              </a:solidFill>
              <a:latin typeface="ＭＳ Ｐ明朝"/>
              <a:ea typeface="ＭＳ Ｐ明朝"/>
              <a:cs typeface="ＭＳ Ｐ明朝"/>
            </a:rPr>
            <a:t>
</a:t>
          </a:r>
        </a:p>
      </xdr:txBody>
    </xdr:sp>
    <xdr:clientData/>
  </xdr:twoCellAnchor>
  <xdr:twoCellAnchor>
    <xdr:from>
      <xdr:col>26</xdr:col>
      <xdr:colOff>0</xdr:colOff>
      <xdr:row>32</xdr:row>
      <xdr:rowOff>85725</xdr:rowOff>
    </xdr:from>
    <xdr:to>
      <xdr:col>26</xdr:col>
      <xdr:colOff>104775</xdr:colOff>
      <xdr:row>32</xdr:row>
      <xdr:rowOff>85725</xdr:rowOff>
    </xdr:to>
    <xdr:sp>
      <xdr:nvSpPr>
        <xdr:cNvPr id="16" name="Line 41"/>
        <xdr:cNvSpPr>
          <a:spLocks/>
        </xdr:cNvSpPr>
      </xdr:nvSpPr>
      <xdr:spPr>
        <a:xfrm>
          <a:off x="12096750" y="5591175"/>
          <a:ext cx="104775" cy="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25</xdr:col>
      <xdr:colOff>19050</xdr:colOff>
      <xdr:row>50</xdr:row>
      <xdr:rowOff>9525</xdr:rowOff>
    </xdr:from>
    <xdr:to>
      <xdr:col>26</xdr:col>
      <xdr:colOff>28575</xdr:colOff>
      <xdr:row>59</xdr:row>
      <xdr:rowOff>38100</xdr:rowOff>
    </xdr:to>
    <xdr:sp>
      <xdr:nvSpPr>
        <xdr:cNvPr id="17" name="テキスト 57"/>
        <xdr:cNvSpPr txBox="1">
          <a:spLocks noChangeArrowheads="1"/>
        </xdr:cNvSpPr>
      </xdr:nvSpPr>
      <xdr:spPr>
        <a:xfrm>
          <a:off x="11306175" y="8601075"/>
          <a:ext cx="819150" cy="1590675"/>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明朝"/>
              <a:ea typeface="ＭＳ Ｐ明朝"/>
              <a:cs typeface="ＭＳ Ｐ明朝"/>
            </a:rPr>
            <a:t>*1 </a:t>
          </a:r>
          <a:r>
            <a:rPr lang="en-US" cap="none" sz="800" b="0" i="0" u="none" baseline="0">
              <a:solidFill>
                <a:srgbClr val="FF0000"/>
              </a:solidFill>
              <a:latin typeface="ＭＳ Ｐ明朝"/>
              <a:ea typeface="ＭＳ Ｐ明朝"/>
              <a:cs typeface="ＭＳ Ｐ明朝"/>
            </a:rPr>
            <a:t>重機等の燃料は除く。</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*2 </a:t>
          </a:r>
          <a:r>
            <a:rPr lang="en-US" cap="none" sz="800" b="0" i="0" u="none" baseline="0">
              <a:solidFill>
                <a:srgbClr val="FF0000"/>
              </a:solidFill>
              <a:latin typeface="ＭＳ Ｐ明朝"/>
              <a:ea typeface="ＭＳ Ｐ明朝"/>
              <a:cs typeface="ＭＳ Ｐ明朝"/>
            </a:rPr>
            <a:t>１ｔ当たり消費量は小数点以下３位まで入力して下さい。</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*3</a:t>
          </a:r>
          <a:r>
            <a:rPr lang="en-US" cap="none" sz="800" b="0" i="0" u="none" baseline="0">
              <a:solidFill>
                <a:srgbClr val="FF0000"/>
              </a:solidFill>
              <a:latin typeface="ＭＳ Ｐ明朝"/>
              <a:ea typeface="ＭＳ Ｐ明朝"/>
              <a:cs typeface="ＭＳ Ｐ明朝"/>
            </a:rPr>
            <a:t>灯油の</a:t>
          </a:r>
          <a:r>
            <a:rPr lang="en-US" cap="none" sz="800" b="0" i="0" u="none" baseline="0">
              <a:solidFill>
                <a:srgbClr val="FF0000"/>
              </a:solidFill>
              <a:latin typeface="ＭＳ Ｐ明朝"/>
              <a:ea typeface="ＭＳ Ｐ明朝"/>
              <a:cs typeface="ＭＳ Ｐ明朝"/>
            </a:rPr>
            <a:t>A</a:t>
          </a:r>
          <a:r>
            <a:rPr lang="en-US" cap="none" sz="800" b="0" i="0" u="none" baseline="0">
              <a:solidFill>
                <a:srgbClr val="FF0000"/>
              </a:solidFill>
              <a:latin typeface="ＭＳ Ｐ明朝"/>
              <a:ea typeface="ＭＳ Ｐ明朝"/>
              <a:cs typeface="ＭＳ Ｐ明朝"/>
            </a:rPr>
            <a:t>重油</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換算係数は</a:t>
          </a:r>
          <a:r>
            <a:rPr lang="en-US" cap="none" sz="800" b="0" i="0" u="none" baseline="0">
              <a:solidFill>
                <a:srgbClr val="FF0000"/>
              </a:solidFill>
              <a:latin typeface="ＭＳ Ｐ明朝"/>
              <a:ea typeface="ＭＳ Ｐ明朝"/>
              <a:cs typeface="ＭＳ Ｐ明朝"/>
            </a:rPr>
            <a:t>0.94</a:t>
          </a:r>
          <a:r>
            <a:rPr lang="en-US" cap="none" sz="800" b="0" i="0" u="none" baseline="0">
              <a:solidFill>
                <a:srgbClr val="FF0000"/>
              </a:solidFill>
              <a:latin typeface="ＭＳ Ｐ明朝"/>
              <a:ea typeface="ＭＳ Ｐ明朝"/>
              <a:cs typeface="ＭＳ Ｐ明朝"/>
            </a:rPr>
            <a:t>ガスの</a:t>
          </a:r>
          <a:r>
            <a:rPr lang="en-US" cap="none" sz="800" b="0" i="0" u="none" baseline="0">
              <a:solidFill>
                <a:srgbClr val="FF0000"/>
              </a:solidFill>
              <a:latin typeface="ＭＳ Ｐ明朝"/>
              <a:ea typeface="ＭＳ Ｐ明朝"/>
              <a:cs typeface="ＭＳ Ｐ明朝"/>
            </a:rPr>
            <a:t>A</a:t>
          </a:r>
          <a:r>
            <a:rPr lang="en-US" cap="none" sz="800" b="0" i="0" u="none" baseline="0">
              <a:solidFill>
                <a:srgbClr val="FF0000"/>
              </a:solidFill>
              <a:latin typeface="ＭＳ Ｐ明朝"/>
              <a:ea typeface="ＭＳ Ｐ明朝"/>
              <a:cs typeface="ＭＳ Ｐ明朝"/>
            </a:rPr>
            <a:t>重油換算係数は</a:t>
          </a:r>
          <a:r>
            <a:rPr lang="en-US" cap="none" sz="800" b="0" i="0" u="none" baseline="0">
              <a:solidFill>
                <a:srgbClr val="FF0000"/>
              </a:solidFill>
              <a:latin typeface="ＭＳ Ｐ明朝"/>
              <a:ea typeface="ＭＳ Ｐ明朝"/>
              <a:cs typeface="ＭＳ Ｐ明朝"/>
            </a:rPr>
            <a:t>1.15</a:t>
          </a:r>
        </a:p>
      </xdr:txBody>
    </xdr:sp>
    <xdr:clientData/>
  </xdr:twoCellAnchor>
  <xdr:twoCellAnchor>
    <xdr:from>
      <xdr:col>30</xdr:col>
      <xdr:colOff>0</xdr:colOff>
      <xdr:row>22</xdr:row>
      <xdr:rowOff>152400</xdr:rowOff>
    </xdr:from>
    <xdr:to>
      <xdr:col>30</xdr:col>
      <xdr:colOff>142875</xdr:colOff>
      <xdr:row>23</xdr:row>
      <xdr:rowOff>142875</xdr:rowOff>
    </xdr:to>
    <xdr:sp>
      <xdr:nvSpPr>
        <xdr:cNvPr id="18" name="テキスト 39"/>
        <xdr:cNvSpPr txBox="1">
          <a:spLocks noChangeArrowheads="1"/>
        </xdr:cNvSpPr>
      </xdr:nvSpPr>
      <xdr:spPr>
        <a:xfrm>
          <a:off x="13296900" y="3924300"/>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①</a:t>
          </a:r>
        </a:p>
      </xdr:txBody>
    </xdr:sp>
    <xdr:clientData/>
  </xdr:twoCellAnchor>
  <xdr:twoCellAnchor>
    <xdr:from>
      <xdr:col>30</xdr:col>
      <xdr:colOff>0</xdr:colOff>
      <xdr:row>23</xdr:row>
      <xdr:rowOff>161925</xdr:rowOff>
    </xdr:from>
    <xdr:to>
      <xdr:col>30</xdr:col>
      <xdr:colOff>142875</xdr:colOff>
      <xdr:row>24</xdr:row>
      <xdr:rowOff>152400</xdr:rowOff>
    </xdr:to>
    <xdr:sp>
      <xdr:nvSpPr>
        <xdr:cNvPr id="19" name="テキスト 39"/>
        <xdr:cNvSpPr txBox="1">
          <a:spLocks noChangeArrowheads="1"/>
        </xdr:cNvSpPr>
      </xdr:nvSpPr>
      <xdr:spPr>
        <a:xfrm>
          <a:off x="13296900" y="410527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②</a:t>
          </a:r>
        </a:p>
      </xdr:txBody>
    </xdr:sp>
    <xdr:clientData/>
  </xdr:twoCellAnchor>
  <xdr:twoCellAnchor>
    <xdr:from>
      <xdr:col>30</xdr:col>
      <xdr:colOff>0</xdr:colOff>
      <xdr:row>24</xdr:row>
      <xdr:rowOff>161925</xdr:rowOff>
    </xdr:from>
    <xdr:to>
      <xdr:col>30</xdr:col>
      <xdr:colOff>142875</xdr:colOff>
      <xdr:row>25</xdr:row>
      <xdr:rowOff>152400</xdr:rowOff>
    </xdr:to>
    <xdr:sp>
      <xdr:nvSpPr>
        <xdr:cNvPr id="20" name="テキスト 39"/>
        <xdr:cNvSpPr txBox="1">
          <a:spLocks noChangeArrowheads="1"/>
        </xdr:cNvSpPr>
      </xdr:nvSpPr>
      <xdr:spPr>
        <a:xfrm>
          <a:off x="13296900" y="427672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③</a:t>
          </a:r>
        </a:p>
      </xdr:txBody>
    </xdr:sp>
    <xdr:clientData/>
  </xdr:twoCellAnchor>
  <xdr:twoCellAnchor>
    <xdr:from>
      <xdr:col>30</xdr:col>
      <xdr:colOff>0</xdr:colOff>
      <xdr:row>25</xdr:row>
      <xdr:rowOff>161925</xdr:rowOff>
    </xdr:from>
    <xdr:to>
      <xdr:col>30</xdr:col>
      <xdr:colOff>142875</xdr:colOff>
      <xdr:row>26</xdr:row>
      <xdr:rowOff>152400</xdr:rowOff>
    </xdr:to>
    <xdr:sp>
      <xdr:nvSpPr>
        <xdr:cNvPr id="21" name="テキスト 39"/>
        <xdr:cNvSpPr txBox="1">
          <a:spLocks noChangeArrowheads="1"/>
        </xdr:cNvSpPr>
      </xdr:nvSpPr>
      <xdr:spPr>
        <a:xfrm>
          <a:off x="13296900" y="444817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④</a:t>
          </a:r>
        </a:p>
      </xdr:txBody>
    </xdr:sp>
    <xdr:clientData/>
  </xdr:twoCellAnchor>
  <xdr:twoCellAnchor>
    <xdr:from>
      <xdr:col>30</xdr:col>
      <xdr:colOff>0</xdr:colOff>
      <xdr:row>26</xdr:row>
      <xdr:rowOff>161925</xdr:rowOff>
    </xdr:from>
    <xdr:to>
      <xdr:col>30</xdr:col>
      <xdr:colOff>142875</xdr:colOff>
      <xdr:row>27</xdr:row>
      <xdr:rowOff>152400</xdr:rowOff>
    </xdr:to>
    <xdr:sp>
      <xdr:nvSpPr>
        <xdr:cNvPr id="22" name="テキスト 39"/>
        <xdr:cNvSpPr txBox="1">
          <a:spLocks noChangeArrowheads="1"/>
        </xdr:cNvSpPr>
      </xdr:nvSpPr>
      <xdr:spPr>
        <a:xfrm>
          <a:off x="13296900" y="461962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⑤</a:t>
          </a:r>
        </a:p>
      </xdr:txBody>
    </xdr:sp>
    <xdr:clientData/>
  </xdr:twoCellAnchor>
  <xdr:twoCellAnchor>
    <xdr:from>
      <xdr:col>29</xdr:col>
      <xdr:colOff>571500</xdr:colOff>
      <xdr:row>27</xdr:row>
      <xdr:rowOff>161925</xdr:rowOff>
    </xdr:from>
    <xdr:to>
      <xdr:col>30</xdr:col>
      <xdr:colOff>142875</xdr:colOff>
      <xdr:row>28</xdr:row>
      <xdr:rowOff>152400</xdr:rowOff>
    </xdr:to>
    <xdr:sp>
      <xdr:nvSpPr>
        <xdr:cNvPr id="23" name="テキスト 39"/>
        <xdr:cNvSpPr txBox="1">
          <a:spLocks noChangeArrowheads="1"/>
        </xdr:cNvSpPr>
      </xdr:nvSpPr>
      <xdr:spPr>
        <a:xfrm>
          <a:off x="13296900" y="479107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⑥</a:t>
          </a:r>
        </a:p>
      </xdr:txBody>
    </xdr:sp>
    <xdr:clientData/>
  </xdr:twoCellAnchor>
  <xdr:twoCellAnchor>
    <xdr:from>
      <xdr:col>30</xdr:col>
      <xdr:colOff>0</xdr:colOff>
      <xdr:row>28</xdr:row>
      <xdr:rowOff>152400</xdr:rowOff>
    </xdr:from>
    <xdr:to>
      <xdr:col>30</xdr:col>
      <xdr:colOff>142875</xdr:colOff>
      <xdr:row>29</xdr:row>
      <xdr:rowOff>142875</xdr:rowOff>
    </xdr:to>
    <xdr:sp>
      <xdr:nvSpPr>
        <xdr:cNvPr id="24" name="テキスト 39"/>
        <xdr:cNvSpPr txBox="1">
          <a:spLocks noChangeArrowheads="1"/>
        </xdr:cNvSpPr>
      </xdr:nvSpPr>
      <xdr:spPr>
        <a:xfrm>
          <a:off x="13296900" y="4953000"/>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⑦</a:t>
          </a:r>
        </a:p>
      </xdr:txBody>
    </xdr:sp>
    <xdr:clientData/>
  </xdr:twoCellAnchor>
  <xdr:twoCellAnchor>
    <xdr:from>
      <xdr:col>30</xdr:col>
      <xdr:colOff>0</xdr:colOff>
      <xdr:row>29</xdr:row>
      <xdr:rowOff>161925</xdr:rowOff>
    </xdr:from>
    <xdr:to>
      <xdr:col>30</xdr:col>
      <xdr:colOff>142875</xdr:colOff>
      <xdr:row>30</xdr:row>
      <xdr:rowOff>152400</xdr:rowOff>
    </xdr:to>
    <xdr:sp>
      <xdr:nvSpPr>
        <xdr:cNvPr id="25" name="テキスト 39"/>
        <xdr:cNvSpPr txBox="1">
          <a:spLocks noChangeArrowheads="1"/>
        </xdr:cNvSpPr>
      </xdr:nvSpPr>
      <xdr:spPr>
        <a:xfrm>
          <a:off x="13296900" y="513397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⑧</a:t>
          </a:r>
        </a:p>
      </xdr:txBody>
    </xdr:sp>
    <xdr:clientData/>
  </xdr:twoCellAnchor>
  <xdr:twoCellAnchor>
    <xdr:from>
      <xdr:col>30</xdr:col>
      <xdr:colOff>0</xdr:colOff>
      <xdr:row>30</xdr:row>
      <xdr:rowOff>161925</xdr:rowOff>
    </xdr:from>
    <xdr:to>
      <xdr:col>30</xdr:col>
      <xdr:colOff>142875</xdr:colOff>
      <xdr:row>31</xdr:row>
      <xdr:rowOff>152400</xdr:rowOff>
    </xdr:to>
    <xdr:sp>
      <xdr:nvSpPr>
        <xdr:cNvPr id="26" name="テキスト 39"/>
        <xdr:cNvSpPr txBox="1">
          <a:spLocks noChangeArrowheads="1"/>
        </xdr:cNvSpPr>
      </xdr:nvSpPr>
      <xdr:spPr>
        <a:xfrm>
          <a:off x="13296900" y="530542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⑨</a:t>
          </a:r>
        </a:p>
      </xdr:txBody>
    </xdr:sp>
    <xdr:clientData/>
  </xdr:twoCellAnchor>
  <xdr:twoCellAnchor>
    <xdr:from>
      <xdr:col>30</xdr:col>
      <xdr:colOff>0</xdr:colOff>
      <xdr:row>31</xdr:row>
      <xdr:rowOff>180975</xdr:rowOff>
    </xdr:from>
    <xdr:to>
      <xdr:col>30</xdr:col>
      <xdr:colOff>142875</xdr:colOff>
      <xdr:row>32</xdr:row>
      <xdr:rowOff>152400</xdr:rowOff>
    </xdr:to>
    <xdr:sp>
      <xdr:nvSpPr>
        <xdr:cNvPr id="27" name="テキスト 39"/>
        <xdr:cNvSpPr txBox="1">
          <a:spLocks noChangeArrowheads="1"/>
        </xdr:cNvSpPr>
      </xdr:nvSpPr>
      <xdr:spPr>
        <a:xfrm>
          <a:off x="13296900" y="549592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⑩</a:t>
          </a:r>
        </a:p>
      </xdr:txBody>
    </xdr:sp>
    <xdr:clientData/>
  </xdr:twoCellAnchor>
  <xdr:twoCellAnchor>
    <xdr:from>
      <xdr:col>30</xdr:col>
      <xdr:colOff>0</xdr:colOff>
      <xdr:row>32</xdr:row>
      <xdr:rowOff>161925</xdr:rowOff>
    </xdr:from>
    <xdr:to>
      <xdr:col>30</xdr:col>
      <xdr:colOff>142875</xdr:colOff>
      <xdr:row>33</xdr:row>
      <xdr:rowOff>152400</xdr:rowOff>
    </xdr:to>
    <xdr:sp>
      <xdr:nvSpPr>
        <xdr:cNvPr id="28" name="テキスト 39"/>
        <xdr:cNvSpPr txBox="1">
          <a:spLocks noChangeArrowheads="1"/>
        </xdr:cNvSpPr>
      </xdr:nvSpPr>
      <xdr:spPr>
        <a:xfrm>
          <a:off x="13296900" y="566737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⑪</a:t>
          </a:r>
        </a:p>
      </xdr:txBody>
    </xdr:sp>
    <xdr:clientData/>
  </xdr:twoCellAnchor>
  <xdr:twoCellAnchor>
    <xdr:from>
      <xdr:col>30</xdr:col>
      <xdr:colOff>0</xdr:colOff>
      <xdr:row>33</xdr:row>
      <xdr:rowOff>152400</xdr:rowOff>
    </xdr:from>
    <xdr:to>
      <xdr:col>30</xdr:col>
      <xdr:colOff>142875</xdr:colOff>
      <xdr:row>34</xdr:row>
      <xdr:rowOff>142875</xdr:rowOff>
    </xdr:to>
    <xdr:sp>
      <xdr:nvSpPr>
        <xdr:cNvPr id="29" name="テキスト 39"/>
        <xdr:cNvSpPr txBox="1">
          <a:spLocks noChangeArrowheads="1"/>
        </xdr:cNvSpPr>
      </xdr:nvSpPr>
      <xdr:spPr>
        <a:xfrm>
          <a:off x="13296900" y="5829300"/>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⑫</a:t>
          </a:r>
        </a:p>
      </xdr:txBody>
    </xdr:sp>
    <xdr:clientData/>
  </xdr:twoCellAnchor>
  <xdr:twoCellAnchor>
    <xdr:from>
      <xdr:col>30</xdr:col>
      <xdr:colOff>0</xdr:colOff>
      <xdr:row>34</xdr:row>
      <xdr:rowOff>152400</xdr:rowOff>
    </xdr:from>
    <xdr:to>
      <xdr:col>30</xdr:col>
      <xdr:colOff>142875</xdr:colOff>
      <xdr:row>35</xdr:row>
      <xdr:rowOff>142875</xdr:rowOff>
    </xdr:to>
    <xdr:sp>
      <xdr:nvSpPr>
        <xdr:cNvPr id="30" name="テキスト 39"/>
        <xdr:cNvSpPr txBox="1">
          <a:spLocks noChangeArrowheads="1"/>
        </xdr:cNvSpPr>
      </xdr:nvSpPr>
      <xdr:spPr>
        <a:xfrm>
          <a:off x="13296900" y="6000750"/>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⑬</a:t>
          </a:r>
        </a:p>
      </xdr:txBody>
    </xdr:sp>
    <xdr:clientData/>
  </xdr:twoCellAnchor>
  <xdr:twoCellAnchor>
    <xdr:from>
      <xdr:col>30</xdr:col>
      <xdr:colOff>0</xdr:colOff>
      <xdr:row>35</xdr:row>
      <xdr:rowOff>152400</xdr:rowOff>
    </xdr:from>
    <xdr:to>
      <xdr:col>30</xdr:col>
      <xdr:colOff>142875</xdr:colOff>
      <xdr:row>36</xdr:row>
      <xdr:rowOff>142875</xdr:rowOff>
    </xdr:to>
    <xdr:sp>
      <xdr:nvSpPr>
        <xdr:cNvPr id="31" name="テキスト 39"/>
        <xdr:cNvSpPr txBox="1">
          <a:spLocks noChangeArrowheads="1"/>
        </xdr:cNvSpPr>
      </xdr:nvSpPr>
      <xdr:spPr>
        <a:xfrm>
          <a:off x="13296900" y="6172200"/>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⑭</a:t>
          </a:r>
        </a:p>
      </xdr:txBody>
    </xdr:sp>
    <xdr:clientData/>
  </xdr:twoCellAnchor>
  <xdr:twoCellAnchor>
    <xdr:from>
      <xdr:col>30</xdr:col>
      <xdr:colOff>0</xdr:colOff>
      <xdr:row>36</xdr:row>
      <xdr:rowOff>152400</xdr:rowOff>
    </xdr:from>
    <xdr:to>
      <xdr:col>30</xdr:col>
      <xdr:colOff>142875</xdr:colOff>
      <xdr:row>37</xdr:row>
      <xdr:rowOff>142875</xdr:rowOff>
    </xdr:to>
    <xdr:sp>
      <xdr:nvSpPr>
        <xdr:cNvPr id="32" name="テキスト 39"/>
        <xdr:cNvSpPr txBox="1">
          <a:spLocks noChangeArrowheads="1"/>
        </xdr:cNvSpPr>
      </xdr:nvSpPr>
      <xdr:spPr>
        <a:xfrm>
          <a:off x="13296900" y="6343650"/>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⑮</a:t>
          </a:r>
        </a:p>
      </xdr:txBody>
    </xdr:sp>
    <xdr:clientData/>
  </xdr:twoCellAnchor>
  <xdr:twoCellAnchor>
    <xdr:from>
      <xdr:col>30</xdr:col>
      <xdr:colOff>9525</xdr:colOff>
      <xdr:row>37</xdr:row>
      <xdr:rowOff>161925</xdr:rowOff>
    </xdr:from>
    <xdr:to>
      <xdr:col>30</xdr:col>
      <xdr:colOff>152400</xdr:colOff>
      <xdr:row>38</xdr:row>
      <xdr:rowOff>152400</xdr:rowOff>
    </xdr:to>
    <xdr:sp>
      <xdr:nvSpPr>
        <xdr:cNvPr id="33" name="テキスト 39"/>
        <xdr:cNvSpPr txBox="1">
          <a:spLocks noChangeArrowheads="1"/>
        </xdr:cNvSpPr>
      </xdr:nvSpPr>
      <xdr:spPr>
        <a:xfrm>
          <a:off x="13306425" y="6524625"/>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⑯</a:t>
          </a:r>
        </a:p>
      </xdr:txBody>
    </xdr:sp>
    <xdr:clientData/>
  </xdr:twoCellAnchor>
  <xdr:twoCellAnchor>
    <xdr:from>
      <xdr:col>30</xdr:col>
      <xdr:colOff>0</xdr:colOff>
      <xdr:row>38</xdr:row>
      <xdr:rowOff>152400</xdr:rowOff>
    </xdr:from>
    <xdr:to>
      <xdr:col>30</xdr:col>
      <xdr:colOff>142875</xdr:colOff>
      <xdr:row>39</xdr:row>
      <xdr:rowOff>142875</xdr:rowOff>
    </xdr:to>
    <xdr:sp>
      <xdr:nvSpPr>
        <xdr:cNvPr id="34" name="テキスト 39"/>
        <xdr:cNvSpPr txBox="1">
          <a:spLocks noChangeArrowheads="1"/>
        </xdr:cNvSpPr>
      </xdr:nvSpPr>
      <xdr:spPr>
        <a:xfrm>
          <a:off x="13296900" y="6686550"/>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⑰</a:t>
          </a:r>
        </a:p>
      </xdr:txBody>
    </xdr:sp>
    <xdr:clientData/>
  </xdr:twoCellAnchor>
  <xdr:twoCellAnchor>
    <xdr:from>
      <xdr:col>30</xdr:col>
      <xdr:colOff>0</xdr:colOff>
      <xdr:row>39</xdr:row>
      <xdr:rowOff>152400</xdr:rowOff>
    </xdr:from>
    <xdr:to>
      <xdr:col>30</xdr:col>
      <xdr:colOff>142875</xdr:colOff>
      <xdr:row>40</xdr:row>
      <xdr:rowOff>142875</xdr:rowOff>
    </xdr:to>
    <xdr:sp>
      <xdr:nvSpPr>
        <xdr:cNvPr id="35" name="テキスト 39"/>
        <xdr:cNvSpPr txBox="1">
          <a:spLocks noChangeArrowheads="1"/>
        </xdr:cNvSpPr>
      </xdr:nvSpPr>
      <xdr:spPr>
        <a:xfrm>
          <a:off x="13296900" y="6858000"/>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⑱</a:t>
          </a:r>
        </a:p>
      </xdr:txBody>
    </xdr:sp>
    <xdr:clientData/>
  </xdr:twoCellAnchor>
  <xdr:twoCellAnchor>
    <xdr:from>
      <xdr:col>30</xdr:col>
      <xdr:colOff>9525</xdr:colOff>
      <xdr:row>40</xdr:row>
      <xdr:rowOff>152400</xdr:rowOff>
    </xdr:from>
    <xdr:to>
      <xdr:col>30</xdr:col>
      <xdr:colOff>152400</xdr:colOff>
      <xdr:row>41</xdr:row>
      <xdr:rowOff>142875</xdr:rowOff>
    </xdr:to>
    <xdr:sp>
      <xdr:nvSpPr>
        <xdr:cNvPr id="36" name="テキスト 39"/>
        <xdr:cNvSpPr txBox="1">
          <a:spLocks noChangeArrowheads="1"/>
        </xdr:cNvSpPr>
      </xdr:nvSpPr>
      <xdr:spPr>
        <a:xfrm>
          <a:off x="13306425" y="7029450"/>
          <a:ext cx="142875"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⑲</a:t>
          </a:r>
        </a:p>
      </xdr:txBody>
    </xdr:sp>
    <xdr:clientData/>
  </xdr:twoCellAnchor>
  <xdr:twoCellAnchor>
    <xdr:from>
      <xdr:col>32</xdr:col>
      <xdr:colOff>123825</xdr:colOff>
      <xdr:row>27</xdr:row>
      <xdr:rowOff>0</xdr:rowOff>
    </xdr:from>
    <xdr:to>
      <xdr:col>33</xdr:col>
      <xdr:colOff>95250</xdr:colOff>
      <xdr:row>30</xdr:row>
      <xdr:rowOff>133350</xdr:rowOff>
    </xdr:to>
    <xdr:sp>
      <xdr:nvSpPr>
        <xdr:cNvPr id="37" name="テキスト 57"/>
        <xdr:cNvSpPr txBox="1">
          <a:spLocks noChangeArrowheads="1"/>
        </xdr:cNvSpPr>
      </xdr:nvSpPr>
      <xdr:spPr>
        <a:xfrm>
          <a:off x="14373225" y="4629150"/>
          <a:ext cx="923925" cy="6477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2</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その他細骨材にはｽｸﾘｰﾆﾝｸﾞｽ･砕砂･弁柄等を入力して下さい。</a:t>
          </a:r>
          <a:r>
            <a:rPr lang="en-US" cap="none" sz="800" b="0" i="0" u="none" baseline="0">
              <a:solidFill>
                <a:srgbClr val="FF0000"/>
              </a:solidFill>
              <a:latin typeface="ＭＳ Ｐ明朝"/>
              <a:ea typeface="ＭＳ Ｐ明朝"/>
              <a:cs typeface="ＭＳ Ｐ明朝"/>
            </a:rPr>
            <a:t>
</a:t>
          </a:r>
        </a:p>
      </xdr:txBody>
    </xdr:sp>
    <xdr:clientData/>
  </xdr:twoCellAnchor>
  <xdr:twoCellAnchor>
    <xdr:from>
      <xdr:col>32</xdr:col>
      <xdr:colOff>123825</xdr:colOff>
      <xdr:row>41</xdr:row>
      <xdr:rowOff>0</xdr:rowOff>
    </xdr:from>
    <xdr:to>
      <xdr:col>33</xdr:col>
      <xdr:colOff>0</xdr:colOff>
      <xdr:row>44</xdr:row>
      <xdr:rowOff>9525</xdr:rowOff>
    </xdr:to>
    <xdr:sp>
      <xdr:nvSpPr>
        <xdr:cNvPr id="38" name="テキスト 57"/>
        <xdr:cNvSpPr txBox="1">
          <a:spLocks noChangeArrowheads="1"/>
        </xdr:cNvSpPr>
      </xdr:nvSpPr>
      <xdr:spPr>
        <a:xfrm>
          <a:off x="14373225" y="7048500"/>
          <a:ext cx="828675" cy="523875"/>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明朝"/>
              <a:ea typeface="ＭＳ Ｐ明朝"/>
              <a:cs typeface="ＭＳ Ｐ明朝"/>
            </a:rPr>
            <a:t>⑱</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⑮</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⑯</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⑰</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⑲</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⑩</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⑪</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⑫</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⑬</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⑭</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⑱</a:t>
          </a:r>
        </a:p>
      </xdr:txBody>
    </xdr:sp>
    <xdr:clientData/>
  </xdr:twoCellAnchor>
  <xdr:twoCellAnchor>
    <xdr:from>
      <xdr:col>32</xdr:col>
      <xdr:colOff>123825</xdr:colOff>
      <xdr:row>39</xdr:row>
      <xdr:rowOff>28575</xdr:rowOff>
    </xdr:from>
    <xdr:to>
      <xdr:col>33</xdr:col>
      <xdr:colOff>95250</xdr:colOff>
      <xdr:row>41</xdr:row>
      <xdr:rowOff>76200</xdr:rowOff>
    </xdr:to>
    <xdr:sp>
      <xdr:nvSpPr>
        <xdr:cNvPr id="39" name="テキスト 57"/>
        <xdr:cNvSpPr txBox="1">
          <a:spLocks noChangeArrowheads="1"/>
        </xdr:cNvSpPr>
      </xdr:nvSpPr>
      <xdr:spPr>
        <a:xfrm>
          <a:off x="14373225" y="6734175"/>
          <a:ext cx="923925" cy="390525"/>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明朝"/>
              <a:ea typeface="ＭＳ Ｐ明朝"/>
              <a:cs typeface="ＭＳ Ｐ明朝"/>
            </a:rPr>
            <a:t>*4</a:t>
          </a:r>
          <a:r>
            <a:rPr lang="en-US" cap="none" sz="800" b="0" i="0" u="none" baseline="0">
              <a:solidFill>
                <a:srgbClr val="FF0000"/>
              </a:solidFill>
              <a:latin typeface="ＭＳ Ｐ明朝"/>
              <a:ea typeface="ＭＳ Ｐ明朝"/>
              <a:cs typeface="ＭＳ Ｐ明朝"/>
            </a:rPr>
            <a:t>その他脱色ｱｽﾌｧﾙﾄ等</a:t>
          </a:r>
          <a:r>
            <a:rPr lang="en-US" cap="none" sz="800" b="0" i="0" u="none" baseline="0">
              <a:solidFill>
                <a:srgbClr val="FF0000"/>
              </a:solidFill>
              <a:latin typeface="ＭＳ Ｐ明朝"/>
              <a:ea typeface="ＭＳ Ｐ明朝"/>
              <a:cs typeface="ＭＳ Ｐ明朝"/>
            </a:rPr>
            <a:t>
</a:t>
          </a:r>
        </a:p>
      </xdr:txBody>
    </xdr:sp>
    <xdr:clientData/>
  </xdr:twoCellAnchor>
  <xdr:twoCellAnchor>
    <xdr:from>
      <xdr:col>32</xdr:col>
      <xdr:colOff>114300</xdr:colOff>
      <xdr:row>31</xdr:row>
      <xdr:rowOff>28575</xdr:rowOff>
    </xdr:from>
    <xdr:to>
      <xdr:col>32</xdr:col>
      <xdr:colOff>942975</xdr:colOff>
      <xdr:row>32</xdr:row>
      <xdr:rowOff>28575</xdr:rowOff>
    </xdr:to>
    <xdr:sp>
      <xdr:nvSpPr>
        <xdr:cNvPr id="40" name="テキスト 57"/>
        <xdr:cNvSpPr txBox="1">
          <a:spLocks noChangeArrowheads="1"/>
        </xdr:cNvSpPr>
      </xdr:nvSpPr>
      <xdr:spPr>
        <a:xfrm>
          <a:off x="14363700" y="5343525"/>
          <a:ext cx="8286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明朝"/>
              <a:ea typeface="ＭＳ Ｐ明朝"/>
              <a:cs typeface="ＭＳ Ｐ明朝"/>
            </a:rPr>
            <a:t>⑨</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⑤</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⑥</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⑦</a:t>
          </a:r>
          <a:r>
            <a:rPr lang="en-US" cap="none" sz="800" b="0" i="0" u="none" baseline="0">
              <a:solidFill>
                <a:srgbClr val="FF0000"/>
              </a:solidFill>
              <a:latin typeface="ＭＳ Ｐ明朝"/>
              <a:ea typeface="ＭＳ Ｐ明朝"/>
              <a:cs typeface="ＭＳ Ｐ明朝"/>
            </a:rPr>
            <a:t>+</a:t>
          </a:r>
          <a:r>
            <a:rPr lang="en-US" cap="none" sz="800" b="0" i="0" u="none" baseline="0">
              <a:solidFill>
                <a:srgbClr val="FF0000"/>
              </a:solidFill>
              <a:latin typeface="ＭＳ Ｐ明朝"/>
              <a:ea typeface="ＭＳ Ｐ明朝"/>
              <a:cs typeface="ＭＳ Ｐ明朝"/>
            </a:rPr>
            <a:t>⑧</a:t>
          </a:r>
          <a:r>
            <a:rPr lang="en-US" cap="none" sz="800" b="0" i="0" u="none" baseline="0">
              <a:solidFill>
                <a:srgbClr val="FF0000"/>
              </a:solidFill>
              <a:latin typeface="ＭＳ Ｐ明朝"/>
              <a:ea typeface="ＭＳ Ｐ明朝"/>
              <a:cs typeface="ＭＳ Ｐ明朝"/>
            </a:rPr>
            <a:t>
</a:t>
          </a:r>
        </a:p>
      </xdr:txBody>
    </xdr:sp>
    <xdr:clientData/>
  </xdr:twoCellAnchor>
  <xdr:twoCellAnchor>
    <xdr:from>
      <xdr:col>32</xdr:col>
      <xdr:colOff>114300</xdr:colOff>
      <xdr:row>32</xdr:row>
      <xdr:rowOff>9525</xdr:rowOff>
    </xdr:from>
    <xdr:to>
      <xdr:col>33</xdr:col>
      <xdr:colOff>95250</xdr:colOff>
      <xdr:row>39</xdr:row>
      <xdr:rowOff>142875</xdr:rowOff>
    </xdr:to>
    <xdr:sp>
      <xdr:nvSpPr>
        <xdr:cNvPr id="41" name="テキスト 57"/>
        <xdr:cNvSpPr txBox="1">
          <a:spLocks noChangeArrowheads="1"/>
        </xdr:cNvSpPr>
      </xdr:nvSpPr>
      <xdr:spPr>
        <a:xfrm>
          <a:off x="14363700" y="5514975"/>
          <a:ext cx="933450" cy="13335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明朝"/>
              <a:ea typeface="ＭＳ Ｐ明朝"/>
              <a:cs typeface="ＭＳ Ｐ明朝"/>
            </a:rPr>
            <a:t>*3  </a:t>
          </a:r>
          <a:r>
            <a:rPr lang="en-US" cap="none" sz="800" b="0" i="0" u="none" baseline="0">
              <a:solidFill>
                <a:srgbClr val="FF0000"/>
              </a:solidFill>
              <a:latin typeface="ＭＳ Ｐ明朝"/>
              <a:ea typeface="ＭＳ Ｐ明朝"/>
              <a:cs typeface="ＭＳ Ｐ明朝"/>
            </a:rPr>
            <a:t>改質材添加剤等の使用についてはﾌﾟﾚﾐｯｸｽに置き換えてご入力下さい。</a:t>
          </a:r>
          <a:r>
            <a:rPr lang="en-US" cap="none" sz="800" b="0" i="0" u="none" baseline="0">
              <a:solidFill>
                <a:srgbClr val="FF0000"/>
              </a:solidFill>
              <a:latin typeface="ＭＳ Ｐ明朝"/>
              <a:ea typeface="ＭＳ Ｐ明朝"/>
              <a:cs typeface="ＭＳ Ｐ明朝"/>
            </a:rPr>
            <a:t>
</a:t>
          </a:r>
          <a:r>
            <a:rPr lang="en-US" cap="none" sz="800" b="0" i="0" u="none" baseline="0">
              <a:solidFill>
                <a:srgbClr val="FF0000"/>
              </a:solidFill>
              <a:latin typeface="ＭＳ Ｐ明朝"/>
              <a:ea typeface="ＭＳ Ｐ明朝"/>
              <a:cs typeface="ＭＳ Ｐ明朝"/>
            </a:rPr>
            <a:t>　その際はｽﾄｱｽ使用量によりﾌﾟﾚﾐｯｸｽ置き換え分を除いてご入力下さい。</a:t>
          </a:r>
          <a:r>
            <a:rPr lang="en-US" cap="none" sz="800" b="0" i="0" u="none" baseline="0">
              <a:solidFill>
                <a:srgbClr val="FF0000"/>
              </a:solidFill>
              <a:latin typeface="ＭＳ Ｐ明朝"/>
              <a:ea typeface="ＭＳ Ｐ明朝"/>
              <a:cs typeface="ＭＳ Ｐ明朝"/>
            </a:rPr>
            <a:t>
</a:t>
          </a:r>
        </a:p>
      </xdr:txBody>
    </xdr:sp>
    <xdr:clientData/>
  </xdr:twoCellAnchor>
  <xdr:twoCellAnchor editAs="oneCell">
    <xdr:from>
      <xdr:col>25</xdr:col>
      <xdr:colOff>657225</xdr:colOff>
      <xdr:row>43</xdr:row>
      <xdr:rowOff>152400</xdr:rowOff>
    </xdr:from>
    <xdr:to>
      <xdr:col>33</xdr:col>
      <xdr:colOff>38100</xdr:colOff>
      <xdr:row>50</xdr:row>
      <xdr:rowOff>19050</xdr:rowOff>
    </xdr:to>
    <xdr:pic>
      <xdr:nvPicPr>
        <xdr:cNvPr id="42" name="図 94"/>
        <xdr:cNvPicPr preferRelativeResize="1">
          <a:picLocks noChangeAspect="1"/>
        </xdr:cNvPicPr>
      </xdr:nvPicPr>
      <xdr:blipFill>
        <a:blip r:embed="rId1"/>
        <a:stretch>
          <a:fillRect/>
        </a:stretch>
      </xdr:blipFill>
      <xdr:spPr>
        <a:xfrm>
          <a:off x="11944350" y="7543800"/>
          <a:ext cx="3295650" cy="1066800"/>
        </a:xfrm>
        <a:prstGeom prst="rect">
          <a:avLst/>
        </a:prstGeom>
        <a:noFill/>
        <a:ln w="9525" cmpd="sng">
          <a:noFill/>
        </a:ln>
      </xdr:spPr>
    </xdr:pic>
    <xdr:clientData/>
  </xdr:twoCellAnchor>
  <xdr:twoCellAnchor>
    <xdr:from>
      <xdr:col>49</xdr:col>
      <xdr:colOff>180975</xdr:colOff>
      <xdr:row>34</xdr:row>
      <xdr:rowOff>47625</xdr:rowOff>
    </xdr:from>
    <xdr:to>
      <xdr:col>50</xdr:col>
      <xdr:colOff>0</xdr:colOff>
      <xdr:row>40</xdr:row>
      <xdr:rowOff>9525</xdr:rowOff>
    </xdr:to>
    <xdr:sp>
      <xdr:nvSpPr>
        <xdr:cNvPr id="43" name="直線矢印コネクタ 2"/>
        <xdr:cNvSpPr>
          <a:spLocks/>
        </xdr:cNvSpPr>
      </xdr:nvSpPr>
      <xdr:spPr>
        <a:xfrm>
          <a:off x="21840825" y="5895975"/>
          <a:ext cx="247650" cy="990600"/>
        </a:xfrm>
        <a:prstGeom prst="straightConnector1">
          <a:avLst/>
        </a:prstGeom>
        <a:noFill/>
        <a:ln w="9525" cmpd="sng">
          <a:solidFill>
            <a:srgbClr val="4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50</xdr:col>
      <xdr:colOff>0</xdr:colOff>
      <xdr:row>40</xdr:row>
      <xdr:rowOff>9525</xdr:rowOff>
    </xdr:from>
    <xdr:to>
      <xdr:col>50</xdr:col>
      <xdr:colOff>57150</xdr:colOff>
      <xdr:row>40</xdr:row>
      <xdr:rowOff>57150</xdr:rowOff>
    </xdr:to>
    <xdr:sp>
      <xdr:nvSpPr>
        <xdr:cNvPr id="44" name="直角三角形 4"/>
        <xdr:cNvSpPr>
          <a:spLocks/>
        </xdr:cNvSpPr>
      </xdr:nvSpPr>
      <xdr:spPr>
        <a:xfrm rot="5400000">
          <a:off x="22088475" y="6886575"/>
          <a:ext cx="57150" cy="47625"/>
        </a:xfrm>
        <a:prstGeom prst="rtTriangle">
          <a:avLst/>
        </a:prstGeom>
        <a:solidFill>
          <a:srgbClr val="FF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50</xdr:row>
      <xdr:rowOff>0</xdr:rowOff>
    </xdr:from>
    <xdr:to>
      <xdr:col>5</xdr:col>
      <xdr:colOff>0</xdr:colOff>
      <xdr:row>50</xdr:row>
      <xdr:rowOff>247650</xdr:rowOff>
    </xdr:to>
    <xdr:sp>
      <xdr:nvSpPr>
        <xdr:cNvPr id="1" name="AutoShape 4"/>
        <xdr:cNvSpPr>
          <a:spLocks/>
        </xdr:cNvSpPr>
      </xdr:nvSpPr>
      <xdr:spPr>
        <a:xfrm>
          <a:off x="1838325" y="14439900"/>
          <a:ext cx="1704975" cy="247650"/>
        </a:xfrm>
        <a:prstGeom prst="wedgeRectCallout">
          <a:avLst>
            <a:gd name="adj1" fmla="val 11458"/>
            <a:gd name="adj2" fmla="val 170000"/>
          </a:avLst>
        </a:prstGeom>
        <a:solidFill>
          <a:srgbClr val="FFFFC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CO</a:t>
          </a:r>
          <a:r>
            <a:rPr lang="en-US" cap="none" sz="800" b="0" i="0" u="none" baseline="0">
              <a:solidFill>
                <a:srgbClr val="000000"/>
              </a:solidFill>
            </a:rPr>
            <a:t>２</a:t>
          </a:r>
          <a:r>
            <a:rPr lang="en-US" cap="none" sz="1100" b="0" i="0" u="none" baseline="0">
              <a:solidFill>
                <a:srgbClr val="000000"/>
              </a:solidFill>
            </a:rPr>
            <a:t>換算の係数</a:t>
          </a:r>
        </a:p>
      </xdr:txBody>
    </xdr:sp>
    <xdr:clientData/>
  </xdr:twoCellAnchor>
  <xdr:oneCellAnchor>
    <xdr:from>
      <xdr:col>10</xdr:col>
      <xdr:colOff>419100</xdr:colOff>
      <xdr:row>24</xdr:row>
      <xdr:rowOff>304800</xdr:rowOff>
    </xdr:from>
    <xdr:ext cx="2905125" cy="666750"/>
    <xdr:sp>
      <xdr:nvSpPr>
        <xdr:cNvPr id="2" name="Text Box 5"/>
        <xdr:cNvSpPr txBox="1">
          <a:spLocks noChangeArrowheads="1"/>
        </xdr:cNvSpPr>
      </xdr:nvSpPr>
      <xdr:spPr>
        <a:xfrm>
          <a:off x="9439275" y="6467475"/>
          <a:ext cx="2905125" cy="666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燃料種類別のＣＯ</a:t>
          </a:r>
          <a:r>
            <a:rPr lang="en-US" cap="none" sz="900" b="0" i="0" u="none" baseline="0">
              <a:solidFill>
                <a:srgbClr val="000000"/>
              </a:solidFill>
              <a:latin typeface="ＭＳ Ｐ明朝"/>
              <a:ea typeface="ＭＳ Ｐ明朝"/>
              <a:cs typeface="ＭＳ Ｐ明朝"/>
            </a:rPr>
            <a:t>２</a:t>
          </a:r>
          <a:r>
            <a:rPr lang="en-US" cap="none" sz="1200" b="0" i="0" u="none" baseline="0">
              <a:solidFill>
                <a:srgbClr val="000000"/>
              </a:solidFill>
              <a:latin typeface="ＭＳ Ｐ明朝"/>
              <a:ea typeface="ＭＳ Ｐ明朝"/>
              <a:cs typeface="ＭＳ Ｐ明朝"/>
            </a:rPr>
            <a:t>排出係数は下記</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CO</a:t>
          </a:r>
          <a:r>
            <a:rPr lang="en-US" cap="none" sz="900" b="0" i="0" u="none" baseline="0">
              <a:solidFill>
                <a:srgbClr val="000000"/>
              </a:solidFill>
              <a:latin typeface="ＭＳ Ｐ明朝"/>
              <a:ea typeface="ＭＳ Ｐ明朝"/>
              <a:cs typeface="ＭＳ Ｐ明朝"/>
            </a:rPr>
            <a:t>２</a:t>
          </a:r>
          <a:r>
            <a:rPr lang="en-US" cap="none" sz="1200" b="0" i="0" u="none" baseline="0">
              <a:solidFill>
                <a:srgbClr val="000000"/>
              </a:solidFill>
              <a:latin typeface="ＭＳ Ｐ明朝"/>
              <a:ea typeface="ＭＳ Ｐ明朝"/>
              <a:cs typeface="ＭＳ Ｐ明朝"/>
            </a:rPr>
            <a:t>排出係数表）を参考にして下さい。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390525</xdr:colOff>
      <xdr:row>30</xdr:row>
      <xdr:rowOff>38100</xdr:rowOff>
    </xdr:from>
    <xdr:ext cx="2914650" cy="981075"/>
    <xdr:sp>
      <xdr:nvSpPr>
        <xdr:cNvPr id="3" name="Text Box 6"/>
        <xdr:cNvSpPr txBox="1">
          <a:spLocks noChangeArrowheads="1"/>
        </xdr:cNvSpPr>
      </xdr:nvSpPr>
      <xdr:spPr>
        <a:xfrm>
          <a:off x="9410700" y="8086725"/>
          <a:ext cx="2914650" cy="981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合材運搬の排出係数</a:t>
          </a:r>
          <a:r>
            <a:rPr lang="en-US" cap="none" sz="1200" b="0" i="0" u="none" baseline="0">
              <a:solidFill>
                <a:srgbClr val="000000"/>
              </a:solidFill>
              <a:latin typeface="ＭＳ Ｐ明朝"/>
              <a:ea typeface="ＭＳ Ｐ明朝"/>
              <a:cs typeface="ＭＳ Ｐ明朝"/>
            </a:rPr>
            <a:t> 0.0041</a:t>
          </a:r>
          <a:r>
            <a:rPr lang="en-US" cap="none" sz="1200" b="0" i="0" u="none" baseline="0">
              <a:solidFill>
                <a:srgbClr val="000000"/>
              </a:solidFill>
              <a:latin typeface="ＭＳ Ｐ明朝"/>
              <a:ea typeface="ＭＳ Ｐ明朝"/>
              <a:cs typeface="ＭＳ Ｐ明朝"/>
            </a:rPr>
            <a:t>及び再生路盤材運搬の排出係数</a:t>
          </a:r>
          <a:r>
            <a:rPr lang="en-US" cap="none" sz="1200" b="0" i="0" u="none" baseline="0">
              <a:solidFill>
                <a:srgbClr val="000000"/>
              </a:solidFill>
              <a:latin typeface="ＭＳ Ｐ明朝"/>
              <a:ea typeface="ＭＳ Ｐ明朝"/>
              <a:cs typeface="ＭＳ Ｐ明朝"/>
            </a:rPr>
            <a:t> 0.002</a:t>
          </a:r>
          <a:r>
            <a:rPr lang="en-US" cap="none" sz="1200" b="0" i="0" u="none" baseline="0">
              <a:solidFill>
                <a:srgbClr val="000000"/>
              </a:solidFill>
              <a:latin typeface="ＭＳ Ｐ明朝"/>
              <a:ea typeface="ＭＳ Ｐ明朝"/>
              <a:cs typeface="ＭＳ Ｐ明朝"/>
            </a:rPr>
            <a:t>は、各製造量の１</a:t>
          </a:r>
          <a:r>
            <a:rPr lang="en-US" cap="none" sz="1200" b="0" i="0" u="none" baseline="0">
              <a:solidFill>
                <a:srgbClr val="000000"/>
              </a:solidFill>
              <a:latin typeface="ＭＳ Ｐ明朝"/>
              <a:ea typeface="ＭＳ Ｐ明朝"/>
              <a:cs typeface="ＭＳ Ｐ明朝"/>
            </a:rPr>
            <a:t>t</a:t>
          </a:r>
          <a:r>
            <a:rPr lang="en-US" cap="none" sz="1200" b="0" i="0" u="none" baseline="0">
              <a:solidFill>
                <a:srgbClr val="000000"/>
              </a:solidFill>
              <a:latin typeface="ＭＳ Ｐ明朝"/>
              <a:ea typeface="ＭＳ Ｐ明朝"/>
              <a:cs typeface="ＭＳ Ｐ明朝"/>
            </a:rPr>
            <a:t>当たりの運搬時の排出量です。貴工場でダンプの燃料使用量等を調査集計する必要はありません。</a:t>
          </a:r>
          <a:r>
            <a:rPr lang="en-US" cap="none" sz="1200" b="0" i="0" u="none" baseline="0">
              <a:solidFill>
                <a:srgbClr val="000000"/>
              </a:solidFill>
              <a:latin typeface="ＭＳ Ｐ明朝"/>
              <a:ea typeface="ＭＳ Ｐ明朝"/>
              <a:cs typeface="ＭＳ Ｐ明朝"/>
            </a:rPr>
            <a:t> </a:t>
          </a:r>
        </a:p>
      </xdr:txBody>
    </xdr:sp>
    <xdr:clientData/>
  </xdr:oneCellAnchor>
  <xdr:oneCellAnchor>
    <xdr:from>
      <xdr:col>10</xdr:col>
      <xdr:colOff>390525</xdr:colOff>
      <xdr:row>33</xdr:row>
      <xdr:rowOff>142875</xdr:rowOff>
    </xdr:from>
    <xdr:ext cx="2914650" cy="1057275"/>
    <xdr:sp>
      <xdr:nvSpPr>
        <xdr:cNvPr id="4" name="Text Box 7"/>
        <xdr:cNvSpPr txBox="1">
          <a:spLocks noChangeArrowheads="1"/>
        </xdr:cNvSpPr>
      </xdr:nvSpPr>
      <xdr:spPr>
        <a:xfrm>
          <a:off x="9410700" y="9134475"/>
          <a:ext cx="2914650" cy="10572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燃料・電力量のｔ当たり使用量の目標値は、貴工場の直近事業年度の実績値を基準として、可能であろう削減量を考慮して設定して下さい。</a:t>
          </a:r>
        </a:p>
      </xdr:txBody>
    </xdr:sp>
    <xdr:clientData/>
  </xdr:oneCellAnchor>
  <xdr:oneCellAnchor>
    <xdr:from>
      <xdr:col>10</xdr:col>
      <xdr:colOff>409575</xdr:colOff>
      <xdr:row>26</xdr:row>
      <xdr:rowOff>257175</xdr:rowOff>
    </xdr:from>
    <xdr:ext cx="2895600" cy="1085850"/>
    <xdr:sp>
      <xdr:nvSpPr>
        <xdr:cNvPr id="5" name="Text Box 8"/>
        <xdr:cNvSpPr txBox="1">
          <a:spLocks noChangeArrowheads="1"/>
        </xdr:cNvSpPr>
      </xdr:nvSpPr>
      <xdr:spPr>
        <a:xfrm>
          <a:off x="9429750" y="7048500"/>
          <a:ext cx="2895600" cy="10858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製造燃料が１種類の場合、「</a:t>
          </a:r>
          <a:r>
            <a:rPr lang="en-US" cap="none" sz="1200" b="0" i="0" u="none" baseline="0">
              <a:solidFill>
                <a:srgbClr val="000000"/>
              </a:solidFill>
              <a:latin typeface="ＭＳ Ｐ明朝"/>
              <a:ea typeface="ＭＳ Ｐ明朝"/>
              <a:cs typeface="ＭＳ Ｐ明朝"/>
            </a:rPr>
            <a:t>CO</a:t>
          </a:r>
          <a:r>
            <a:rPr lang="en-US" cap="none" sz="900" b="0" i="0" u="none" baseline="0">
              <a:solidFill>
                <a:srgbClr val="000000"/>
              </a:solidFill>
              <a:latin typeface="ＭＳ Ｐ明朝"/>
              <a:ea typeface="ＭＳ Ｐ明朝"/>
              <a:cs typeface="ＭＳ Ｐ明朝"/>
            </a:rPr>
            <a:t>２</a:t>
          </a:r>
          <a:r>
            <a:rPr lang="en-US" cap="none" sz="1200" b="0" i="0" u="none" baseline="0">
              <a:solidFill>
                <a:srgbClr val="000000"/>
              </a:solidFill>
              <a:latin typeface="ＭＳ Ｐ明朝"/>
              <a:ea typeface="ＭＳ Ｐ明朝"/>
              <a:cs typeface="ＭＳ Ｐ明朝"/>
            </a:rPr>
            <a:t>排出計数表項目</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」欄に該当する項目</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を入力して下さい。２種類以上ご使用の場合、</a:t>
          </a:r>
          <a:r>
            <a:rPr lang="en-US" cap="none" sz="1200" b="0" i="0" u="none" baseline="0">
              <a:solidFill>
                <a:srgbClr val="000000"/>
              </a:solidFill>
              <a:latin typeface="ＭＳ Ｐ明朝"/>
              <a:ea typeface="ＭＳ Ｐ明朝"/>
              <a:cs typeface="ＭＳ Ｐ明朝"/>
            </a:rPr>
            <a:t>CO</a:t>
          </a:r>
          <a:r>
            <a:rPr lang="en-US" cap="none" sz="9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明朝"/>
              <a:ea typeface="ＭＳ Ｐ明朝"/>
              <a:cs typeface="ＭＳ Ｐ明朝"/>
            </a:rPr>
            <a:t>排出係数表の「年度計」欄に使用数量を入力して下さい。</a:t>
          </a:r>
          <a:r>
            <a:rPr lang="en-US" cap="none" sz="1200" b="0" i="0" u="none" baseline="0">
              <a:solidFill>
                <a:srgbClr val="000000"/>
              </a:solidFill>
              <a:latin typeface="ＭＳ Ｐ明朝"/>
              <a:ea typeface="ＭＳ Ｐ明朝"/>
              <a:cs typeface="ＭＳ Ｐ明朝"/>
            </a:rPr>
            <a:t> </a:t>
          </a:r>
        </a:p>
      </xdr:txBody>
    </xdr:sp>
    <xdr:clientData/>
  </xdr:oneCellAnchor>
  <xdr:oneCellAnchor>
    <xdr:from>
      <xdr:col>10</xdr:col>
      <xdr:colOff>400050</xdr:colOff>
      <xdr:row>36</xdr:row>
      <xdr:rowOff>28575</xdr:rowOff>
    </xdr:from>
    <xdr:ext cx="2876550" cy="485775"/>
    <xdr:sp>
      <xdr:nvSpPr>
        <xdr:cNvPr id="6" name="Text Box 10"/>
        <xdr:cNvSpPr txBox="1">
          <a:spLocks noChangeArrowheads="1"/>
        </xdr:cNvSpPr>
      </xdr:nvSpPr>
      <xdr:spPr>
        <a:xfrm>
          <a:off x="9420225" y="9963150"/>
          <a:ext cx="2876550" cy="4857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重機</a:t>
          </a:r>
          <a:r>
            <a:rPr lang="en-US" cap="none" sz="1200" b="0" i="0" u="none" baseline="0">
              <a:solidFill>
                <a:srgbClr val="000000"/>
              </a:solidFill>
              <a:latin typeface="ＭＳ Ｐ明朝"/>
              <a:ea typeface="ＭＳ Ｐ明朝"/>
              <a:cs typeface="ＭＳ Ｐ明朝"/>
            </a:rPr>
            <a:t>燃料は軽油の使用量。</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軽油以外をご利用の場合は事務局までお問い合わせください。</a:t>
          </a:r>
        </a:p>
      </xdr:txBody>
    </xdr:sp>
    <xdr:clientData/>
  </xdr:oneCellAnchor>
  <xdr:oneCellAnchor>
    <xdr:from>
      <xdr:col>10</xdr:col>
      <xdr:colOff>390525</xdr:colOff>
      <xdr:row>23</xdr:row>
      <xdr:rowOff>438150</xdr:rowOff>
    </xdr:from>
    <xdr:ext cx="1000125" cy="285750"/>
    <xdr:sp>
      <xdr:nvSpPr>
        <xdr:cNvPr id="7" name="Text Box 11"/>
        <xdr:cNvSpPr txBox="1">
          <a:spLocks noChangeArrowheads="1"/>
        </xdr:cNvSpPr>
      </xdr:nvSpPr>
      <xdr:spPr>
        <a:xfrm>
          <a:off x="9410700" y="6105525"/>
          <a:ext cx="1000125" cy="28575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記入要領</a:t>
          </a:r>
          <a:r>
            <a:rPr lang="en-US" cap="none" sz="1600" b="1" i="0" u="none" baseline="0">
              <a:solidFill>
                <a:srgbClr val="000000"/>
              </a:solidFill>
              <a:latin typeface="ＭＳ Ｐゴシック"/>
              <a:ea typeface="ＭＳ Ｐゴシック"/>
              <a:cs typeface="ＭＳ Ｐゴシック"/>
            </a:rPr>
            <a:t>
</a:t>
          </a:r>
        </a:p>
      </xdr:txBody>
    </xdr:sp>
    <xdr:clientData/>
  </xdr:oneCellAnchor>
  <xdr:oneCellAnchor>
    <xdr:from>
      <xdr:col>10</xdr:col>
      <xdr:colOff>409575</xdr:colOff>
      <xdr:row>38</xdr:row>
      <xdr:rowOff>0</xdr:rowOff>
    </xdr:from>
    <xdr:ext cx="2895600" cy="1009650"/>
    <xdr:sp>
      <xdr:nvSpPr>
        <xdr:cNvPr id="8" name="Text Box 8"/>
        <xdr:cNvSpPr txBox="1">
          <a:spLocks noChangeArrowheads="1"/>
        </xdr:cNvSpPr>
      </xdr:nvSpPr>
      <xdr:spPr>
        <a:xfrm>
          <a:off x="9429750" y="10563225"/>
          <a:ext cx="2895600" cy="1009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電力から</a:t>
          </a:r>
          <a:r>
            <a:rPr lang="en-US" cap="none" sz="1200" b="0" i="0" u="none" baseline="0">
              <a:solidFill>
                <a:srgbClr val="000000"/>
              </a:solidFill>
              <a:latin typeface="ＭＳ Ｐ明朝"/>
              <a:ea typeface="ＭＳ Ｐ明朝"/>
              <a:cs typeface="ＭＳ Ｐ明朝"/>
            </a:rPr>
            <a:t>CO</a:t>
          </a:r>
          <a:r>
            <a:rPr lang="en-US" cap="none" sz="900" b="0" i="0" u="none" baseline="0">
              <a:solidFill>
                <a:srgbClr val="000000"/>
              </a:solidFill>
              <a:latin typeface="ＭＳ Ｐ明朝"/>
              <a:ea typeface="ＭＳ Ｐ明朝"/>
              <a:cs typeface="ＭＳ Ｐ明朝"/>
            </a:rPr>
            <a:t>2</a:t>
          </a:r>
          <a:r>
            <a:rPr lang="en-US" cap="none" sz="1200" b="0" i="0" u="none" baseline="0">
              <a:solidFill>
                <a:srgbClr val="000000"/>
              </a:solidFill>
              <a:latin typeface="ＭＳ Ｐ明朝"/>
              <a:ea typeface="ＭＳ Ｐ明朝"/>
              <a:cs typeface="ＭＳ Ｐ明朝"/>
            </a:rPr>
            <a:t>排出量を計算する電力量用の排出係数を、（比較用）では平成</a:t>
          </a:r>
          <a:r>
            <a:rPr lang="en-US" cap="none" sz="1200" b="0" i="0" u="none" baseline="0">
              <a:solidFill>
                <a:srgbClr val="000000"/>
              </a:solidFill>
              <a:latin typeface="ＭＳ Ｐ明朝"/>
              <a:ea typeface="ＭＳ Ｐ明朝"/>
              <a:cs typeface="ＭＳ Ｐ明朝"/>
            </a:rPr>
            <a:t>28</a:t>
          </a:r>
          <a:r>
            <a:rPr lang="en-US" cap="none" sz="1200" b="0" i="0" u="none" baseline="0">
              <a:solidFill>
                <a:srgbClr val="000000"/>
              </a:solidFill>
              <a:latin typeface="ＭＳ Ｐ明朝"/>
              <a:ea typeface="ＭＳ Ｐ明朝"/>
              <a:cs typeface="ＭＳ Ｐ明朝"/>
            </a:rPr>
            <a:t>年度分で使用した排出係数をそのまま残してあります。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貴工場での比較等にご利用ください。</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集計には（</a:t>
          </a:r>
          <a:r>
            <a:rPr lang="en-US" cap="none" sz="1200" b="0" i="0" u="none" baseline="0">
              <a:solidFill>
                <a:srgbClr val="000000"/>
              </a:solidFill>
              <a:latin typeface="ＭＳ Ｐ明朝"/>
              <a:ea typeface="ＭＳ Ｐ明朝"/>
              <a:cs typeface="ＭＳ Ｐ明朝"/>
            </a:rPr>
            <a:t>29</a:t>
          </a:r>
          <a:r>
            <a:rPr lang="en-US" cap="none" sz="1200" b="0" i="0" u="none" baseline="0">
              <a:solidFill>
                <a:srgbClr val="000000"/>
              </a:solidFill>
              <a:latin typeface="ＭＳ Ｐ明朝"/>
              <a:ea typeface="ＭＳ Ｐ明朝"/>
              <a:cs typeface="ＭＳ Ｐ明朝"/>
            </a:rPr>
            <a:t>年度算定用）を使用します。</a:t>
          </a:r>
        </a:p>
      </xdr:txBody>
    </xdr:sp>
    <xdr:clientData/>
  </xdr:oneCellAnchor>
  <xdr:oneCellAnchor>
    <xdr:from>
      <xdr:col>10</xdr:col>
      <xdr:colOff>152400</xdr:colOff>
      <xdr:row>25</xdr:row>
      <xdr:rowOff>19050</xdr:rowOff>
    </xdr:from>
    <xdr:ext cx="447675" cy="257175"/>
    <xdr:sp>
      <xdr:nvSpPr>
        <xdr:cNvPr id="9" name="Text Box 5"/>
        <xdr:cNvSpPr txBox="1">
          <a:spLocks noChangeArrowheads="1"/>
        </xdr:cNvSpPr>
      </xdr:nvSpPr>
      <xdr:spPr>
        <a:xfrm>
          <a:off x="9172575" y="6496050"/>
          <a:ext cx="44767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１</a:t>
          </a:r>
        </a:p>
      </xdr:txBody>
    </xdr:sp>
    <xdr:clientData/>
  </xdr:oneCellAnchor>
  <xdr:oneCellAnchor>
    <xdr:from>
      <xdr:col>10</xdr:col>
      <xdr:colOff>152400</xdr:colOff>
      <xdr:row>26</xdr:row>
      <xdr:rowOff>276225</xdr:rowOff>
    </xdr:from>
    <xdr:ext cx="438150" cy="257175"/>
    <xdr:sp>
      <xdr:nvSpPr>
        <xdr:cNvPr id="10" name="Text Box 5"/>
        <xdr:cNvSpPr txBox="1">
          <a:spLocks noChangeArrowheads="1"/>
        </xdr:cNvSpPr>
      </xdr:nvSpPr>
      <xdr:spPr>
        <a:xfrm>
          <a:off x="9172575" y="7067550"/>
          <a:ext cx="438150"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２</a:t>
          </a:r>
        </a:p>
      </xdr:txBody>
    </xdr:sp>
    <xdr:clientData/>
  </xdr:oneCellAnchor>
  <xdr:oneCellAnchor>
    <xdr:from>
      <xdr:col>10</xdr:col>
      <xdr:colOff>152400</xdr:colOff>
      <xdr:row>30</xdr:row>
      <xdr:rowOff>57150</xdr:rowOff>
    </xdr:from>
    <xdr:ext cx="438150" cy="247650"/>
    <xdr:sp>
      <xdr:nvSpPr>
        <xdr:cNvPr id="11" name="Text Box 5"/>
        <xdr:cNvSpPr txBox="1">
          <a:spLocks noChangeArrowheads="1"/>
        </xdr:cNvSpPr>
      </xdr:nvSpPr>
      <xdr:spPr>
        <a:xfrm>
          <a:off x="9172575" y="8105775"/>
          <a:ext cx="438150"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３</a:t>
          </a:r>
        </a:p>
      </xdr:txBody>
    </xdr:sp>
    <xdr:clientData/>
  </xdr:oneCellAnchor>
  <xdr:oneCellAnchor>
    <xdr:from>
      <xdr:col>10</xdr:col>
      <xdr:colOff>133350</xdr:colOff>
      <xdr:row>33</xdr:row>
      <xdr:rowOff>152400</xdr:rowOff>
    </xdr:from>
    <xdr:ext cx="447675" cy="257175"/>
    <xdr:sp>
      <xdr:nvSpPr>
        <xdr:cNvPr id="12" name="Text Box 5"/>
        <xdr:cNvSpPr txBox="1">
          <a:spLocks noChangeArrowheads="1"/>
        </xdr:cNvSpPr>
      </xdr:nvSpPr>
      <xdr:spPr>
        <a:xfrm>
          <a:off x="9153525" y="9144000"/>
          <a:ext cx="44767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４</a:t>
          </a:r>
        </a:p>
      </xdr:txBody>
    </xdr:sp>
    <xdr:clientData/>
  </xdr:oneCellAnchor>
  <xdr:oneCellAnchor>
    <xdr:from>
      <xdr:col>1</xdr:col>
      <xdr:colOff>19050</xdr:colOff>
      <xdr:row>50</xdr:row>
      <xdr:rowOff>209550</xdr:rowOff>
    </xdr:from>
    <xdr:ext cx="447675" cy="257175"/>
    <xdr:sp>
      <xdr:nvSpPr>
        <xdr:cNvPr id="13" name="Text Box 5"/>
        <xdr:cNvSpPr txBox="1">
          <a:spLocks noChangeArrowheads="1"/>
        </xdr:cNvSpPr>
      </xdr:nvSpPr>
      <xdr:spPr>
        <a:xfrm>
          <a:off x="352425" y="14649450"/>
          <a:ext cx="44767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１</a:t>
          </a:r>
        </a:p>
      </xdr:txBody>
    </xdr:sp>
    <xdr:clientData/>
  </xdr:oneCellAnchor>
  <xdr:oneCellAnchor>
    <xdr:from>
      <xdr:col>10</xdr:col>
      <xdr:colOff>171450</xdr:colOff>
      <xdr:row>38</xdr:row>
      <xdr:rowOff>0</xdr:rowOff>
    </xdr:from>
    <xdr:ext cx="438150" cy="257175"/>
    <xdr:sp>
      <xdr:nvSpPr>
        <xdr:cNvPr id="14" name="Text Box 5"/>
        <xdr:cNvSpPr txBox="1">
          <a:spLocks noChangeArrowheads="1"/>
        </xdr:cNvSpPr>
      </xdr:nvSpPr>
      <xdr:spPr>
        <a:xfrm>
          <a:off x="9191625" y="10563225"/>
          <a:ext cx="438150"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６</a:t>
          </a:r>
        </a:p>
      </xdr:txBody>
    </xdr:sp>
    <xdr:clientData/>
  </xdr:oneCellAnchor>
  <xdr:oneCellAnchor>
    <xdr:from>
      <xdr:col>1</xdr:col>
      <xdr:colOff>0</xdr:colOff>
      <xdr:row>45</xdr:row>
      <xdr:rowOff>0</xdr:rowOff>
    </xdr:from>
    <xdr:ext cx="438150" cy="257175"/>
    <xdr:sp>
      <xdr:nvSpPr>
        <xdr:cNvPr id="15" name="Text Box 5"/>
        <xdr:cNvSpPr txBox="1">
          <a:spLocks noChangeArrowheads="1"/>
        </xdr:cNvSpPr>
      </xdr:nvSpPr>
      <xdr:spPr>
        <a:xfrm>
          <a:off x="333375" y="12896850"/>
          <a:ext cx="438150"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６</a:t>
          </a:r>
        </a:p>
      </xdr:txBody>
    </xdr:sp>
    <xdr:clientData/>
  </xdr:oneCellAnchor>
  <xdr:oneCellAnchor>
    <xdr:from>
      <xdr:col>10</xdr:col>
      <xdr:colOff>161925</xdr:colOff>
      <xdr:row>36</xdr:row>
      <xdr:rowOff>19050</xdr:rowOff>
    </xdr:from>
    <xdr:ext cx="447675" cy="257175"/>
    <xdr:sp>
      <xdr:nvSpPr>
        <xdr:cNvPr id="16" name="Text Box 5"/>
        <xdr:cNvSpPr txBox="1">
          <a:spLocks noChangeArrowheads="1"/>
        </xdr:cNvSpPr>
      </xdr:nvSpPr>
      <xdr:spPr>
        <a:xfrm>
          <a:off x="9182100" y="9953625"/>
          <a:ext cx="447675"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５</a:t>
          </a:r>
        </a:p>
      </xdr:txBody>
    </xdr:sp>
    <xdr:clientData/>
  </xdr:oneCellAnchor>
  <xdr:oneCellAnchor>
    <xdr:from>
      <xdr:col>8</xdr:col>
      <xdr:colOff>9525</xdr:colOff>
      <xdr:row>24</xdr:row>
      <xdr:rowOff>114300</xdr:rowOff>
    </xdr:from>
    <xdr:ext cx="438150" cy="257175"/>
    <xdr:sp>
      <xdr:nvSpPr>
        <xdr:cNvPr id="17" name="Text Box 5"/>
        <xdr:cNvSpPr txBox="1">
          <a:spLocks noChangeArrowheads="1"/>
        </xdr:cNvSpPr>
      </xdr:nvSpPr>
      <xdr:spPr>
        <a:xfrm>
          <a:off x="6838950" y="6276975"/>
          <a:ext cx="438150"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５</a:t>
          </a:r>
        </a:p>
      </xdr:txBody>
    </xdr:sp>
    <xdr:clientData/>
  </xdr:oneCellAnchor>
  <xdr:oneCellAnchor>
    <xdr:from>
      <xdr:col>4</xdr:col>
      <xdr:colOff>0</xdr:colOff>
      <xdr:row>38</xdr:row>
      <xdr:rowOff>0</xdr:rowOff>
    </xdr:from>
    <xdr:ext cx="438150" cy="257175"/>
    <xdr:sp>
      <xdr:nvSpPr>
        <xdr:cNvPr id="18" name="Text Box 5"/>
        <xdr:cNvSpPr txBox="1">
          <a:spLocks noChangeArrowheads="1"/>
        </xdr:cNvSpPr>
      </xdr:nvSpPr>
      <xdr:spPr>
        <a:xfrm>
          <a:off x="2447925" y="10563225"/>
          <a:ext cx="438150"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２</a:t>
          </a:r>
        </a:p>
      </xdr:txBody>
    </xdr:sp>
    <xdr:clientData/>
  </xdr:oneCellAnchor>
  <xdr:oneCellAnchor>
    <xdr:from>
      <xdr:col>7</xdr:col>
      <xdr:colOff>0</xdr:colOff>
      <xdr:row>42</xdr:row>
      <xdr:rowOff>0</xdr:rowOff>
    </xdr:from>
    <xdr:ext cx="438150" cy="257175"/>
    <xdr:sp>
      <xdr:nvSpPr>
        <xdr:cNvPr id="19" name="Text Box 5"/>
        <xdr:cNvSpPr txBox="1">
          <a:spLocks noChangeArrowheads="1"/>
        </xdr:cNvSpPr>
      </xdr:nvSpPr>
      <xdr:spPr>
        <a:xfrm>
          <a:off x="5734050" y="11906250"/>
          <a:ext cx="438150"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３</a:t>
          </a:r>
        </a:p>
      </xdr:txBody>
    </xdr:sp>
    <xdr:clientData/>
  </xdr:oneCellAnchor>
  <xdr:oneCellAnchor>
    <xdr:from>
      <xdr:col>8</xdr:col>
      <xdr:colOff>0</xdr:colOff>
      <xdr:row>42</xdr:row>
      <xdr:rowOff>0</xdr:rowOff>
    </xdr:from>
    <xdr:ext cx="438150" cy="257175"/>
    <xdr:sp>
      <xdr:nvSpPr>
        <xdr:cNvPr id="20" name="Text Box 5"/>
        <xdr:cNvSpPr txBox="1">
          <a:spLocks noChangeArrowheads="1"/>
        </xdr:cNvSpPr>
      </xdr:nvSpPr>
      <xdr:spPr>
        <a:xfrm>
          <a:off x="6829425" y="11906250"/>
          <a:ext cx="438150"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３</a:t>
          </a:r>
        </a:p>
      </xdr:txBody>
    </xdr:sp>
    <xdr:clientData/>
  </xdr:oneCellAnchor>
  <xdr:oneCellAnchor>
    <xdr:from>
      <xdr:col>10</xdr:col>
      <xdr:colOff>0</xdr:colOff>
      <xdr:row>42</xdr:row>
      <xdr:rowOff>0</xdr:rowOff>
    </xdr:from>
    <xdr:ext cx="438150" cy="257175"/>
    <xdr:sp>
      <xdr:nvSpPr>
        <xdr:cNvPr id="21" name="Text Box 5"/>
        <xdr:cNvSpPr txBox="1">
          <a:spLocks noChangeArrowheads="1"/>
        </xdr:cNvSpPr>
      </xdr:nvSpPr>
      <xdr:spPr>
        <a:xfrm>
          <a:off x="9020175" y="11906250"/>
          <a:ext cx="438150" cy="2571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66"/>
  <sheetViews>
    <sheetView showGridLines="0" tabSelected="1" zoomScalePageLayoutView="0" workbookViewId="0" topLeftCell="A1">
      <selection activeCell="BL53" sqref="BL53:BT54"/>
    </sheetView>
  </sheetViews>
  <sheetFormatPr defaultColWidth="9.00390625" defaultRowHeight="13.5" customHeight="1"/>
  <cols>
    <col min="1" max="1" width="3.625" style="1" customWidth="1"/>
    <col min="2" max="18" width="5.625" style="1" customWidth="1"/>
    <col min="19" max="19" width="3.625" style="1" customWidth="1"/>
    <col min="20" max="20" width="3.75390625" style="1" customWidth="1"/>
    <col min="21" max="21" width="3.25390625" style="1" customWidth="1"/>
    <col min="22" max="22" width="6.375" style="1" customWidth="1"/>
    <col min="23" max="26" width="10.625" style="1" customWidth="1"/>
    <col min="27" max="27" width="3.25390625" style="1" customWidth="1"/>
    <col min="28" max="29" width="2.50390625" style="1" customWidth="1"/>
    <col min="30" max="30" width="7.50390625" style="1" customWidth="1"/>
    <col min="31" max="31" width="8.125" style="1" customWidth="1"/>
    <col min="32" max="32" width="4.375" style="1" customWidth="1"/>
    <col min="33" max="33" width="12.50390625" style="1" customWidth="1"/>
    <col min="34" max="34" width="3.00390625" style="1" customWidth="1"/>
    <col min="35" max="35" width="3.00390625" style="326" customWidth="1"/>
    <col min="36" max="36" width="5.625" style="326" customWidth="1"/>
    <col min="37" max="53" width="5.625" style="1" customWidth="1"/>
    <col min="54" max="55" width="3.75390625" style="1" customWidth="1"/>
    <col min="56" max="56" width="5.25390625" style="1" customWidth="1"/>
    <col min="57" max="60" width="5.625" style="1" customWidth="1"/>
    <col min="61" max="61" width="6.375" style="1" customWidth="1"/>
    <col min="62" max="62" width="5.625" style="1" customWidth="1"/>
    <col min="63" max="63" width="6.375" style="1" customWidth="1"/>
    <col min="64" max="73" width="5.625" style="1" customWidth="1"/>
    <col min="74" max="16384" width="9.00390625" style="1" customWidth="1"/>
  </cols>
  <sheetData>
    <row r="1" spans="1:73" ht="13.5"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47"/>
      <c r="BC1" s="147"/>
      <c r="BD1" s="147"/>
      <c r="BE1" s="147"/>
      <c r="BF1" s="147"/>
      <c r="BG1" s="147"/>
      <c r="BH1" s="147"/>
      <c r="BI1" s="147"/>
      <c r="BJ1" s="147"/>
      <c r="BK1" s="147"/>
      <c r="BL1" s="147"/>
      <c r="BM1" s="147"/>
      <c r="BN1" s="147"/>
      <c r="BO1" s="147"/>
      <c r="BP1" s="147"/>
      <c r="BQ1" s="147"/>
      <c r="BR1" s="147"/>
      <c r="BS1" s="147"/>
      <c r="BT1" s="147"/>
      <c r="BU1" s="147"/>
    </row>
    <row r="2" spans="1:73" ht="13.5" customHeight="1">
      <c r="A2" s="11"/>
      <c r="B2" s="12"/>
      <c r="C2" s="13"/>
      <c r="D2" s="13"/>
      <c r="E2" s="11"/>
      <c r="F2" s="11"/>
      <c r="G2" s="11"/>
      <c r="H2" s="11"/>
      <c r="I2" s="11"/>
      <c r="J2" s="11"/>
      <c r="K2" s="14"/>
      <c r="L2" s="11"/>
      <c r="M2" s="11"/>
      <c r="N2" s="11"/>
      <c r="O2" s="11"/>
      <c r="P2" s="15" t="s">
        <v>0</v>
      </c>
      <c r="Q2" s="603"/>
      <c r="R2" s="603"/>
      <c r="S2" s="11"/>
      <c r="T2" s="12"/>
      <c r="U2" s="11"/>
      <c r="V2" s="11"/>
      <c r="W2" s="11"/>
      <c r="X2" s="11"/>
      <c r="Y2" s="11"/>
      <c r="Z2" s="11"/>
      <c r="AA2" s="11"/>
      <c r="AB2" s="11"/>
      <c r="AC2" s="11"/>
      <c r="AD2" s="11" t="s">
        <v>0</v>
      </c>
      <c r="AE2" s="213">
        <f>Q2</f>
        <v>0</v>
      </c>
      <c r="AF2" s="11"/>
      <c r="AG2" s="11"/>
      <c r="AH2" s="11"/>
      <c r="AI2" s="11"/>
      <c r="AJ2" s="11"/>
      <c r="AK2" s="12"/>
      <c r="AL2" s="13"/>
      <c r="AM2" s="13"/>
      <c r="AN2" s="11"/>
      <c r="AO2" s="11"/>
      <c r="AP2" s="11"/>
      <c r="AQ2" s="11"/>
      <c r="AR2" s="11"/>
      <c r="AS2" s="11"/>
      <c r="AT2" s="14"/>
      <c r="AU2" s="11"/>
      <c r="AV2" s="11"/>
      <c r="AW2" s="11"/>
      <c r="AX2" s="11"/>
      <c r="AY2" s="15" t="s">
        <v>0</v>
      </c>
      <c r="AZ2" s="547">
        <f>$Q$2</f>
        <v>0</v>
      </c>
      <c r="BA2" s="548"/>
      <c r="BB2" s="147"/>
      <c r="BC2" s="147"/>
      <c r="BD2" s="147"/>
      <c r="BE2" s="147"/>
      <c r="BF2" s="147"/>
      <c r="BG2" s="147"/>
      <c r="BH2" s="147"/>
      <c r="BI2" s="147"/>
      <c r="BJ2" s="147"/>
      <c r="BK2" s="147"/>
      <c r="BL2" s="147"/>
      <c r="BM2" s="147"/>
      <c r="BN2" s="147"/>
      <c r="BO2" s="147"/>
      <c r="BP2" s="147"/>
      <c r="BQ2" s="15" t="s">
        <v>0</v>
      </c>
      <c r="BR2" s="547">
        <f>$Q$2</f>
        <v>0</v>
      </c>
      <c r="BS2" s="548"/>
      <c r="BT2" s="147"/>
      <c r="BU2" s="147"/>
    </row>
    <row r="3" spans="1:73" ht="13.5" customHeight="1" thickBot="1">
      <c r="A3" s="11"/>
      <c r="B3" s="12"/>
      <c r="C3" s="11"/>
      <c r="D3" s="11"/>
      <c r="E3" s="11"/>
      <c r="F3" s="11"/>
      <c r="G3" s="11"/>
      <c r="H3" s="11"/>
      <c r="I3" s="11"/>
      <c r="J3" s="11"/>
      <c r="K3" s="11"/>
      <c r="L3" s="11"/>
      <c r="M3" s="11"/>
      <c r="N3" s="11"/>
      <c r="O3" s="11"/>
      <c r="P3" s="11"/>
      <c r="Q3" s="11"/>
      <c r="R3" s="13"/>
      <c r="S3" s="11"/>
      <c r="T3" s="16"/>
      <c r="U3" s="17" t="s">
        <v>140</v>
      </c>
      <c r="V3" s="17"/>
      <c r="W3" s="11"/>
      <c r="X3" s="11"/>
      <c r="Y3" s="11"/>
      <c r="Z3" s="11"/>
      <c r="AA3" s="11"/>
      <c r="AB3" s="11"/>
      <c r="AC3" s="11"/>
      <c r="AD3" s="11"/>
      <c r="AE3" s="11"/>
      <c r="AF3" s="11"/>
      <c r="AG3" s="11"/>
      <c r="AH3" s="11"/>
      <c r="AI3" s="11"/>
      <c r="AJ3" s="317"/>
      <c r="AK3" s="12"/>
      <c r="AL3" s="11"/>
      <c r="AM3" s="11"/>
      <c r="AN3" s="11"/>
      <c r="AO3" s="11"/>
      <c r="AP3" s="11"/>
      <c r="AQ3" s="11"/>
      <c r="AR3" s="11"/>
      <c r="AS3" s="11"/>
      <c r="AT3" s="11"/>
      <c r="AU3" s="11"/>
      <c r="AV3" s="11"/>
      <c r="AW3" s="11"/>
      <c r="AX3" s="11"/>
      <c r="AY3" s="11"/>
      <c r="AZ3" s="11"/>
      <c r="BA3" s="13"/>
      <c r="BB3" s="11"/>
      <c r="BC3" s="11"/>
      <c r="BD3" s="12"/>
      <c r="BE3" s="11"/>
      <c r="BF3" s="11"/>
      <c r="BG3" s="11"/>
      <c r="BH3" s="11"/>
      <c r="BI3" s="11"/>
      <c r="BJ3" s="11"/>
      <c r="BK3" s="11"/>
      <c r="BL3" s="11"/>
      <c r="BM3" s="11"/>
      <c r="BN3" s="11"/>
      <c r="BO3" s="11"/>
      <c r="BP3" s="11"/>
      <c r="BQ3" s="15"/>
      <c r="BR3" s="279"/>
      <c r="BS3" s="11"/>
      <c r="BT3" s="11"/>
      <c r="BU3" s="11"/>
    </row>
    <row r="4" spans="1:73" ht="13.5" customHeight="1">
      <c r="A4" s="11"/>
      <c r="B4" s="186"/>
      <c r="C4" s="21"/>
      <c r="D4" s="21"/>
      <c r="E4" s="187"/>
      <c r="F4" s="188"/>
      <c r="G4" s="188"/>
      <c r="H4" s="188"/>
      <c r="I4" s="188"/>
      <c r="J4" s="188"/>
      <c r="K4" s="188"/>
      <c r="L4" s="188"/>
      <c r="M4" s="188"/>
      <c r="N4" s="188"/>
      <c r="O4" s="189"/>
      <c r="P4" s="21"/>
      <c r="Q4" s="21"/>
      <c r="R4" s="21"/>
      <c r="S4" s="11"/>
      <c r="T4" s="16"/>
      <c r="U4" s="17" t="s">
        <v>141</v>
      </c>
      <c r="V4" s="17"/>
      <c r="W4" s="11"/>
      <c r="X4" s="11"/>
      <c r="Y4" s="11"/>
      <c r="Z4" s="11"/>
      <c r="AA4" s="11"/>
      <c r="AB4" s="11"/>
      <c r="AC4" s="11"/>
      <c r="AD4" s="11"/>
      <c r="AE4" s="11"/>
      <c r="AF4" s="11"/>
      <c r="AG4" s="11"/>
      <c r="AH4" s="11"/>
      <c r="AI4" s="11"/>
      <c r="AJ4" s="11" t="s">
        <v>213</v>
      </c>
      <c r="AK4" s="186"/>
      <c r="AL4" s="21"/>
      <c r="AM4" s="21"/>
      <c r="AN4" s="187"/>
      <c r="AO4" s="188"/>
      <c r="AP4" s="188"/>
      <c r="AQ4" s="188"/>
      <c r="AR4" s="188"/>
      <c r="AS4" s="188"/>
      <c r="AT4" s="188"/>
      <c r="AU4" s="188"/>
      <c r="AV4" s="188"/>
      <c r="AW4" s="188"/>
      <c r="AX4" s="189"/>
      <c r="AY4" s="21"/>
      <c r="AZ4" s="21"/>
      <c r="BA4" s="21"/>
      <c r="BB4" s="11"/>
      <c r="BC4" s="11"/>
      <c r="BD4" s="12"/>
      <c r="BE4" s="11"/>
      <c r="BF4" s="11"/>
      <c r="BG4" s="11"/>
      <c r="BH4" s="11"/>
      <c r="BI4" s="11"/>
      <c r="BJ4" s="11"/>
      <c r="BK4" s="11"/>
      <c r="BL4" s="11"/>
      <c r="BM4" s="11"/>
      <c r="BN4" s="11"/>
      <c r="BO4" s="11"/>
      <c r="BP4" s="11"/>
      <c r="BQ4" s="15"/>
      <c r="BR4" s="279"/>
      <c r="BS4" s="11"/>
      <c r="BT4" s="11"/>
      <c r="BU4" s="11"/>
    </row>
    <row r="5" spans="1:73" ht="13.5" customHeight="1">
      <c r="A5" s="11"/>
      <c r="B5" s="196"/>
      <c r="C5" s="185"/>
      <c r="D5" s="185"/>
      <c r="E5" s="566" t="s">
        <v>192</v>
      </c>
      <c r="F5" s="567"/>
      <c r="G5" s="567"/>
      <c r="H5" s="567"/>
      <c r="I5" s="567"/>
      <c r="J5" s="567"/>
      <c r="K5" s="567"/>
      <c r="L5" s="567"/>
      <c r="M5" s="567"/>
      <c r="N5" s="567"/>
      <c r="O5" s="568"/>
      <c r="P5" s="185"/>
      <c r="Q5" s="185"/>
      <c r="R5" s="185"/>
      <c r="S5" s="11"/>
      <c r="T5" s="12"/>
      <c r="U5" s="23"/>
      <c r="V5" s="24"/>
      <c r="W5" s="25" t="s">
        <v>4</v>
      </c>
      <c r="X5" s="26" t="s">
        <v>47</v>
      </c>
      <c r="Y5" s="26"/>
      <c r="Z5" s="5"/>
      <c r="AA5" s="11"/>
      <c r="AB5" s="27"/>
      <c r="AC5" s="28"/>
      <c r="AD5" s="29" t="s">
        <v>48</v>
      </c>
      <c r="AE5" s="4"/>
      <c r="AF5" s="30"/>
      <c r="AG5" s="31"/>
      <c r="AH5" s="11"/>
      <c r="AI5" s="11"/>
      <c r="AJ5" s="11"/>
      <c r="AK5" s="196"/>
      <c r="AL5" s="185"/>
      <c r="AM5" s="185"/>
      <c r="AN5" s="566" t="s">
        <v>197</v>
      </c>
      <c r="AO5" s="567"/>
      <c r="AP5" s="567"/>
      <c r="AQ5" s="567"/>
      <c r="AR5" s="567"/>
      <c r="AS5" s="567"/>
      <c r="AT5" s="567"/>
      <c r="AU5" s="567"/>
      <c r="AV5" s="567"/>
      <c r="AW5" s="567"/>
      <c r="AX5" s="568"/>
      <c r="AY5" s="185"/>
      <c r="AZ5" s="185"/>
      <c r="BA5" s="185"/>
      <c r="BB5" s="11"/>
      <c r="BC5" s="11"/>
      <c r="BD5" s="280"/>
      <c r="BE5" s="68"/>
      <c r="BF5" s="21"/>
      <c r="BG5" s="21"/>
      <c r="BH5" s="21"/>
      <c r="BI5" s="21"/>
      <c r="BJ5" s="21"/>
      <c r="BK5" s="21"/>
      <c r="BL5" s="21"/>
      <c r="BM5" s="21"/>
      <c r="BN5" s="11"/>
      <c r="BO5" s="11"/>
      <c r="BP5" s="11"/>
      <c r="BQ5" s="11"/>
      <c r="BR5" s="11"/>
      <c r="BS5" s="11"/>
      <c r="BT5" s="11"/>
      <c r="BU5" s="11"/>
    </row>
    <row r="6" spans="1:73" ht="13.5" customHeight="1">
      <c r="A6" s="11"/>
      <c r="B6" s="196"/>
      <c r="C6" s="185"/>
      <c r="D6" s="185"/>
      <c r="E6" s="194"/>
      <c r="F6" s="185"/>
      <c r="G6" s="185"/>
      <c r="H6" s="185"/>
      <c r="I6" s="185"/>
      <c r="J6" s="185"/>
      <c r="K6" s="185"/>
      <c r="L6" s="185"/>
      <c r="M6" s="185"/>
      <c r="N6" s="185"/>
      <c r="O6" s="195"/>
      <c r="P6" s="185"/>
      <c r="Q6" s="185"/>
      <c r="R6" s="185"/>
      <c r="S6" s="11"/>
      <c r="T6" s="12"/>
      <c r="U6" s="35" t="s">
        <v>5</v>
      </c>
      <c r="V6" s="36"/>
      <c r="W6" s="37"/>
      <c r="X6" s="10" t="s">
        <v>6</v>
      </c>
      <c r="Y6" s="10" t="s">
        <v>7</v>
      </c>
      <c r="Z6" s="38" t="s">
        <v>8</v>
      </c>
      <c r="AA6" s="11"/>
      <c r="AB6" s="727" t="s">
        <v>9</v>
      </c>
      <c r="AC6" s="710"/>
      <c r="AD6" s="711"/>
      <c r="AE6" s="728" t="s">
        <v>10</v>
      </c>
      <c r="AF6" s="729"/>
      <c r="AG6" s="38" t="s">
        <v>11</v>
      </c>
      <c r="AH6" s="11"/>
      <c r="AI6" s="11"/>
      <c r="AJ6" s="11"/>
      <c r="AK6" s="196"/>
      <c r="AL6" s="185"/>
      <c r="AM6" s="185"/>
      <c r="AN6" s="194"/>
      <c r="AO6" s="185"/>
      <c r="AP6" s="185"/>
      <c r="AQ6" s="185"/>
      <c r="AR6" s="185"/>
      <c r="AS6" s="185"/>
      <c r="AT6" s="185"/>
      <c r="AU6" s="185"/>
      <c r="AV6" s="185"/>
      <c r="AW6" s="185"/>
      <c r="AX6" s="195"/>
      <c r="AY6" s="185"/>
      <c r="AZ6" s="185"/>
      <c r="BA6" s="185"/>
      <c r="BB6" s="11"/>
      <c r="BC6" s="11"/>
      <c r="BD6" s="219" t="s">
        <v>340</v>
      </c>
      <c r="BE6" s="47"/>
      <c r="BF6" s="47"/>
      <c r="BG6" s="47"/>
      <c r="BH6" s="47"/>
      <c r="BI6" s="47"/>
      <c r="BJ6" s="47"/>
      <c r="BK6" s="47"/>
      <c r="BL6" s="281"/>
      <c r="BM6" s="281"/>
      <c r="BN6" s="281"/>
      <c r="BO6" s="281"/>
      <c r="BP6" s="281"/>
      <c r="BQ6" s="281"/>
      <c r="BR6" s="281"/>
      <c r="BS6" s="281"/>
      <c r="BT6" s="281"/>
      <c r="BU6" s="281"/>
    </row>
    <row r="7" spans="1:73" ht="13.5" customHeight="1">
      <c r="A7" s="11"/>
      <c r="B7" s="196"/>
      <c r="C7" s="185"/>
      <c r="D7" s="185"/>
      <c r="E7" s="566" t="s">
        <v>312</v>
      </c>
      <c r="F7" s="567"/>
      <c r="G7" s="567"/>
      <c r="H7" s="567"/>
      <c r="I7" s="567"/>
      <c r="J7" s="567"/>
      <c r="K7" s="567"/>
      <c r="L7" s="567"/>
      <c r="M7" s="567"/>
      <c r="N7" s="567"/>
      <c r="O7" s="568"/>
      <c r="P7" s="185"/>
      <c r="Q7" s="185"/>
      <c r="R7" s="185"/>
      <c r="S7" s="11"/>
      <c r="T7" s="12"/>
      <c r="U7" s="39"/>
      <c r="V7" s="730">
        <v>42826</v>
      </c>
      <c r="W7" s="731"/>
      <c r="X7" s="157"/>
      <c r="Y7" s="157"/>
      <c r="Z7" s="40">
        <f aca="true" t="shared" si="0" ref="Z7:Z19">X7+Y7</f>
        <v>0</v>
      </c>
      <c r="AA7" s="11"/>
      <c r="AB7" s="724"/>
      <c r="AC7" s="725"/>
      <c r="AD7" s="726"/>
      <c r="AE7" s="722"/>
      <c r="AF7" s="723"/>
      <c r="AG7" s="158"/>
      <c r="AH7" s="11"/>
      <c r="AI7" s="11"/>
      <c r="AJ7" s="11"/>
      <c r="AK7" s="196"/>
      <c r="AL7" s="185"/>
      <c r="AM7" s="185"/>
      <c r="AN7" s="566" t="s">
        <v>312</v>
      </c>
      <c r="AO7" s="567"/>
      <c r="AP7" s="567"/>
      <c r="AQ7" s="567"/>
      <c r="AR7" s="567"/>
      <c r="AS7" s="567"/>
      <c r="AT7" s="567"/>
      <c r="AU7" s="567"/>
      <c r="AV7" s="567"/>
      <c r="AW7" s="567"/>
      <c r="AX7" s="568"/>
      <c r="AY7" s="185"/>
      <c r="AZ7" s="185"/>
      <c r="BA7" s="185"/>
      <c r="BB7" s="11"/>
      <c r="BC7" s="11"/>
      <c r="BD7" s="47"/>
      <c r="BE7" s="47"/>
      <c r="BF7" s="47"/>
      <c r="BG7" s="47"/>
      <c r="BH7" s="47"/>
      <c r="BI7" s="47"/>
      <c r="BJ7" s="47"/>
      <c r="BK7" s="47"/>
      <c r="BL7" s="281"/>
      <c r="BM7" s="281"/>
      <c r="BN7" s="281"/>
      <c r="BO7" s="281"/>
      <c r="BP7" s="281"/>
      <c r="BQ7" s="281"/>
      <c r="BR7" s="281"/>
      <c r="BS7" s="281"/>
      <c r="BT7" s="281"/>
      <c r="BU7" s="281"/>
    </row>
    <row r="8" spans="1:73" ht="13.5" customHeight="1">
      <c r="A8" s="11"/>
      <c r="B8" s="186"/>
      <c r="C8" s="21"/>
      <c r="D8" s="21"/>
      <c r="E8" s="569" t="s">
        <v>313</v>
      </c>
      <c r="F8" s="570"/>
      <c r="G8" s="570"/>
      <c r="H8" s="570"/>
      <c r="I8" s="570"/>
      <c r="J8" s="570"/>
      <c r="K8" s="570"/>
      <c r="L8" s="570"/>
      <c r="M8" s="570"/>
      <c r="N8" s="570"/>
      <c r="O8" s="571"/>
      <c r="P8" s="21"/>
      <c r="Q8" s="21"/>
      <c r="R8" s="21"/>
      <c r="S8" s="11"/>
      <c r="T8" s="12"/>
      <c r="U8" s="41" t="s">
        <v>12</v>
      </c>
      <c r="V8" s="42"/>
      <c r="W8" s="43" t="s">
        <v>83</v>
      </c>
      <c r="X8" s="157"/>
      <c r="Y8" s="157"/>
      <c r="Z8" s="40">
        <f t="shared" si="0"/>
        <v>0</v>
      </c>
      <c r="AA8" s="11"/>
      <c r="AB8" s="724"/>
      <c r="AC8" s="725"/>
      <c r="AD8" s="726"/>
      <c r="AE8" s="722"/>
      <c r="AF8" s="723"/>
      <c r="AG8" s="158"/>
      <c r="AH8" s="11"/>
      <c r="AI8" s="11"/>
      <c r="AJ8" s="11"/>
      <c r="AK8" s="186"/>
      <c r="AL8" s="21"/>
      <c r="AM8" s="21"/>
      <c r="AN8" s="569" t="s">
        <v>313</v>
      </c>
      <c r="AO8" s="570"/>
      <c r="AP8" s="570"/>
      <c r="AQ8" s="570"/>
      <c r="AR8" s="570"/>
      <c r="AS8" s="570"/>
      <c r="AT8" s="570"/>
      <c r="AU8" s="570"/>
      <c r="AV8" s="570"/>
      <c r="AW8" s="570"/>
      <c r="AX8" s="571"/>
      <c r="AY8" s="21"/>
      <c r="AZ8" s="21"/>
      <c r="BA8" s="21"/>
      <c r="BB8" s="11"/>
      <c r="BC8" s="11"/>
      <c r="BD8" s="47"/>
      <c r="BE8" s="650"/>
      <c r="BF8" s="651"/>
      <c r="BG8" s="651"/>
      <c r="BH8" s="651"/>
      <c r="BI8" s="651"/>
      <c r="BJ8" s="651"/>
      <c r="BK8" s="651"/>
      <c r="BL8" s="651"/>
      <c r="BM8" s="651"/>
      <c r="BN8" s="652"/>
      <c r="BO8" s="647" t="s">
        <v>122</v>
      </c>
      <c r="BP8" s="648"/>
      <c r="BQ8" s="648"/>
      <c r="BR8" s="648"/>
      <c r="BS8" s="648"/>
      <c r="BT8" s="649"/>
      <c r="BU8" s="11"/>
    </row>
    <row r="9" spans="1:73" ht="13.5" customHeight="1" thickBot="1">
      <c r="A9" s="11"/>
      <c r="B9" s="186"/>
      <c r="C9" s="21"/>
      <c r="D9" s="21"/>
      <c r="E9" s="190"/>
      <c r="F9" s="191"/>
      <c r="G9" s="191"/>
      <c r="H9" s="191"/>
      <c r="I9" s="191"/>
      <c r="J9" s="191"/>
      <c r="K9" s="192"/>
      <c r="L9" s="191"/>
      <c r="M9" s="191"/>
      <c r="N9" s="191"/>
      <c r="O9" s="193"/>
      <c r="P9" s="21"/>
      <c r="Q9" s="21"/>
      <c r="R9" s="21"/>
      <c r="S9" s="11"/>
      <c r="T9" s="12"/>
      <c r="U9" s="41"/>
      <c r="V9" s="42"/>
      <c r="W9" s="43" t="s">
        <v>84</v>
      </c>
      <c r="X9" s="157"/>
      <c r="Y9" s="157"/>
      <c r="Z9" s="40">
        <f t="shared" si="0"/>
        <v>0</v>
      </c>
      <c r="AA9" s="11"/>
      <c r="AB9" s="724"/>
      <c r="AC9" s="725"/>
      <c r="AD9" s="726"/>
      <c r="AE9" s="722"/>
      <c r="AF9" s="723"/>
      <c r="AG9" s="158"/>
      <c r="AH9" s="11"/>
      <c r="AI9" s="11"/>
      <c r="AJ9" s="11"/>
      <c r="AK9" s="186"/>
      <c r="AL9" s="21"/>
      <c r="AM9" s="21"/>
      <c r="AN9" s="190"/>
      <c r="AO9" s="191"/>
      <c r="AP9" s="191"/>
      <c r="AQ9" s="191"/>
      <c r="AR9" s="191"/>
      <c r="AS9" s="191"/>
      <c r="AT9" s="192"/>
      <c r="AU9" s="191"/>
      <c r="AV9" s="191"/>
      <c r="AW9" s="191"/>
      <c r="AX9" s="193"/>
      <c r="AY9" s="21"/>
      <c r="AZ9" s="21"/>
      <c r="BA9" s="21"/>
      <c r="BB9" s="11"/>
      <c r="BC9" s="11"/>
      <c r="BD9" s="47"/>
      <c r="BE9" s="653"/>
      <c r="BF9" s="654"/>
      <c r="BG9" s="654"/>
      <c r="BH9" s="654"/>
      <c r="BI9" s="654"/>
      <c r="BJ9" s="654"/>
      <c r="BK9" s="654"/>
      <c r="BL9" s="654"/>
      <c r="BM9" s="654"/>
      <c r="BN9" s="655"/>
      <c r="BO9" s="659" t="s">
        <v>164</v>
      </c>
      <c r="BP9" s="660"/>
      <c r="BQ9" s="661"/>
      <c r="BR9" s="656" t="s">
        <v>121</v>
      </c>
      <c r="BS9" s="657"/>
      <c r="BT9" s="658"/>
      <c r="BU9" s="11"/>
    </row>
    <row r="10" spans="1:73" ht="13.5" customHeight="1">
      <c r="A10" s="11"/>
      <c r="B10" s="12"/>
      <c r="C10" s="11"/>
      <c r="D10" s="11"/>
      <c r="E10" s="11"/>
      <c r="F10" s="11"/>
      <c r="G10" s="11"/>
      <c r="H10" s="11"/>
      <c r="I10" s="11"/>
      <c r="J10" s="11"/>
      <c r="K10" s="14"/>
      <c r="L10" s="11"/>
      <c r="M10" s="11"/>
      <c r="N10" s="11"/>
      <c r="O10" s="11"/>
      <c r="P10" s="11"/>
      <c r="Q10" s="11"/>
      <c r="R10" s="11"/>
      <c r="S10" s="11"/>
      <c r="T10" s="12"/>
      <c r="U10" s="41" t="s">
        <v>13</v>
      </c>
      <c r="V10" s="42"/>
      <c r="W10" s="43" t="s">
        <v>85</v>
      </c>
      <c r="X10" s="157"/>
      <c r="Y10" s="157"/>
      <c r="Z10" s="40">
        <f t="shared" si="0"/>
        <v>0</v>
      </c>
      <c r="AA10" s="11"/>
      <c r="AB10" s="724"/>
      <c r="AC10" s="725"/>
      <c r="AD10" s="726"/>
      <c r="AE10" s="722"/>
      <c r="AF10" s="723"/>
      <c r="AG10" s="158"/>
      <c r="AH10" s="11"/>
      <c r="AI10" s="11"/>
      <c r="AJ10" s="11"/>
      <c r="AK10" s="12"/>
      <c r="AL10" s="11"/>
      <c r="AM10" s="11"/>
      <c r="AN10" s="11"/>
      <c r="AO10" s="11"/>
      <c r="AP10" s="11"/>
      <c r="AQ10" s="11"/>
      <c r="AR10" s="11"/>
      <c r="AS10" s="11"/>
      <c r="AT10" s="14"/>
      <c r="AU10" s="11"/>
      <c r="AV10" s="11"/>
      <c r="AW10" s="11"/>
      <c r="AX10" s="11"/>
      <c r="AY10" s="11"/>
      <c r="AZ10" s="11"/>
      <c r="BA10" s="11"/>
      <c r="BB10" s="11"/>
      <c r="BC10" s="11"/>
      <c r="BD10" s="47"/>
      <c r="BE10" s="306" t="s">
        <v>33</v>
      </c>
      <c r="BF10" s="44"/>
      <c r="BG10" s="44"/>
      <c r="BH10" s="44"/>
      <c r="BI10" s="44"/>
      <c r="BJ10" s="46"/>
      <c r="BK10" s="668"/>
      <c r="BL10" s="669"/>
      <c r="BM10" s="44" t="s">
        <v>34</v>
      </c>
      <c r="BN10" s="44"/>
      <c r="BO10" s="222"/>
      <c r="BP10" s="308"/>
      <c r="BQ10" s="44" t="s">
        <v>15</v>
      </c>
      <c r="BR10" s="307"/>
      <c r="BS10" s="310">
        <f>IF(BP10="","",100-BP10)</f>
      </c>
      <c r="BT10" s="223" t="s">
        <v>15</v>
      </c>
      <c r="BU10" s="11"/>
    </row>
    <row r="11" spans="1:73" ht="13.5" customHeight="1">
      <c r="A11" s="11"/>
      <c r="B11" s="137" t="s">
        <v>174</v>
      </c>
      <c r="C11" s="11"/>
      <c r="D11" s="11"/>
      <c r="E11" s="11"/>
      <c r="F11" s="11"/>
      <c r="G11" s="11"/>
      <c r="H11" s="11"/>
      <c r="I11" s="11"/>
      <c r="J11" s="11"/>
      <c r="K11" s="14"/>
      <c r="L11" s="11"/>
      <c r="M11" s="11"/>
      <c r="N11" s="11"/>
      <c r="O11" s="11"/>
      <c r="P11" s="11"/>
      <c r="Q11" s="11"/>
      <c r="R11" s="11"/>
      <c r="S11" s="11"/>
      <c r="T11" s="12"/>
      <c r="U11" s="41"/>
      <c r="V11" s="42"/>
      <c r="W11" s="43" t="s">
        <v>86</v>
      </c>
      <c r="X11" s="157"/>
      <c r="Y11" s="157"/>
      <c r="Z11" s="40">
        <f t="shared" si="0"/>
        <v>0</v>
      </c>
      <c r="AA11" s="11"/>
      <c r="AB11" s="724"/>
      <c r="AC11" s="725"/>
      <c r="AD11" s="726"/>
      <c r="AE11" s="722"/>
      <c r="AF11" s="723"/>
      <c r="AG11" s="158"/>
      <c r="AH11" s="11"/>
      <c r="AI11" s="11"/>
      <c r="AJ11" s="11"/>
      <c r="AK11" s="137" t="s">
        <v>198</v>
      </c>
      <c r="AL11" s="11"/>
      <c r="AM11" s="11"/>
      <c r="AN11" s="11"/>
      <c r="AO11" s="11"/>
      <c r="AP11" s="11"/>
      <c r="AQ11" s="11"/>
      <c r="AR11" s="11"/>
      <c r="AS11" s="11"/>
      <c r="AT11" s="14"/>
      <c r="AU11" s="11"/>
      <c r="AV11" s="11"/>
      <c r="AW11" s="11"/>
      <c r="AX11" s="11"/>
      <c r="AY11" s="11"/>
      <c r="AZ11" s="11"/>
      <c r="BA11" s="11"/>
      <c r="BB11" s="11"/>
      <c r="BC11" s="11"/>
      <c r="BD11" s="47"/>
      <c r="BE11" s="282" t="s">
        <v>35</v>
      </c>
      <c r="BF11" s="283"/>
      <c r="BG11" s="283"/>
      <c r="BH11" s="283"/>
      <c r="BI11" s="283"/>
      <c r="BJ11" s="116"/>
      <c r="BK11" s="744"/>
      <c r="BL11" s="745"/>
      <c r="BM11" s="283" t="s">
        <v>34</v>
      </c>
      <c r="BN11" s="283"/>
      <c r="BO11" s="284"/>
      <c r="BP11" s="309"/>
      <c r="BQ11" s="283" t="s">
        <v>15</v>
      </c>
      <c r="BR11" s="91"/>
      <c r="BS11" s="311">
        <f>IF(BP11="","",100-BP11)</f>
      </c>
      <c r="BT11" s="285" t="s">
        <v>15</v>
      </c>
      <c r="BU11" s="11"/>
    </row>
    <row r="12" spans="1:73" ht="13.5" customHeight="1">
      <c r="A12" s="51"/>
      <c r="B12" s="12"/>
      <c r="C12" s="11"/>
      <c r="D12" s="11"/>
      <c r="E12" s="11"/>
      <c r="F12" s="11"/>
      <c r="G12" s="11"/>
      <c r="H12" s="11"/>
      <c r="I12" s="11"/>
      <c r="J12" s="11"/>
      <c r="K12" s="14"/>
      <c r="L12" s="11"/>
      <c r="M12" s="11"/>
      <c r="N12" s="11"/>
      <c r="O12" s="11"/>
      <c r="P12" s="11"/>
      <c r="Q12" s="11"/>
      <c r="R12" s="11"/>
      <c r="S12" s="11"/>
      <c r="T12" s="12"/>
      <c r="U12" s="52" t="s">
        <v>314</v>
      </c>
      <c r="V12" s="53"/>
      <c r="W12" s="43" t="s">
        <v>87</v>
      </c>
      <c r="X12" s="157"/>
      <c r="Y12" s="157"/>
      <c r="Z12" s="40">
        <f t="shared" si="0"/>
        <v>0</v>
      </c>
      <c r="AA12" s="11"/>
      <c r="AB12" s="724"/>
      <c r="AC12" s="725"/>
      <c r="AD12" s="726"/>
      <c r="AE12" s="722"/>
      <c r="AF12" s="723"/>
      <c r="AG12" s="158"/>
      <c r="AH12" s="11"/>
      <c r="AI12" s="11"/>
      <c r="AJ12" s="11"/>
      <c r="AK12" s="12"/>
      <c r="AL12" s="11"/>
      <c r="AM12" s="11"/>
      <c r="AN12" s="11"/>
      <c r="AO12" s="11"/>
      <c r="AP12" s="11"/>
      <c r="AQ12" s="11"/>
      <c r="AR12" s="11"/>
      <c r="AS12" s="11"/>
      <c r="AT12" s="14"/>
      <c r="AU12" s="11"/>
      <c r="AV12" s="11"/>
      <c r="AW12" s="11"/>
      <c r="AX12" s="11"/>
      <c r="AY12" s="11"/>
      <c r="AZ12" s="11"/>
      <c r="BA12" s="11"/>
      <c r="BB12" s="11"/>
      <c r="BC12" s="11"/>
      <c r="BD12" s="286"/>
      <c r="BE12" s="281"/>
      <c r="BF12" s="281"/>
      <c r="BG12" s="281"/>
      <c r="BH12" s="281"/>
      <c r="BI12" s="281"/>
      <c r="BJ12" s="281"/>
      <c r="BK12" s="281"/>
      <c r="BL12" s="281"/>
      <c r="BM12" s="281"/>
      <c r="BN12" s="281"/>
      <c r="BO12" s="281"/>
      <c r="BP12" s="281"/>
      <c r="BQ12" s="281"/>
      <c r="BR12" s="281"/>
      <c r="BS12" s="281"/>
      <c r="BT12" s="281"/>
      <c r="BU12" s="281"/>
    </row>
    <row r="13" spans="1:73" ht="13.5" customHeight="1">
      <c r="A13" s="11"/>
      <c r="B13" s="42" t="s">
        <v>49</v>
      </c>
      <c r="C13" s="44"/>
      <c r="D13" s="44"/>
      <c r="E13" s="44"/>
      <c r="F13" s="44"/>
      <c r="G13" s="45"/>
      <c r="H13" s="44"/>
      <c r="I13" s="46"/>
      <c r="J13" s="47"/>
      <c r="K13" s="42" t="s">
        <v>3</v>
      </c>
      <c r="L13" s="44"/>
      <c r="M13" s="44"/>
      <c r="N13" s="44"/>
      <c r="O13" s="44"/>
      <c r="P13" s="44"/>
      <c r="Q13" s="44"/>
      <c r="R13" s="46"/>
      <c r="S13" s="11"/>
      <c r="T13" s="12"/>
      <c r="U13" s="41"/>
      <c r="V13" s="42"/>
      <c r="W13" s="43" t="s">
        <v>19</v>
      </c>
      <c r="X13" s="157"/>
      <c r="Y13" s="157"/>
      <c r="Z13" s="40">
        <f t="shared" si="0"/>
        <v>0</v>
      </c>
      <c r="AA13" s="11"/>
      <c r="AB13" s="724"/>
      <c r="AC13" s="725"/>
      <c r="AD13" s="726"/>
      <c r="AE13" s="722"/>
      <c r="AF13" s="723"/>
      <c r="AG13" s="158"/>
      <c r="AH13" s="11"/>
      <c r="AI13" s="11"/>
      <c r="AJ13" s="11"/>
      <c r="AK13" s="42" t="s">
        <v>49</v>
      </c>
      <c r="AL13" s="44"/>
      <c r="AM13" s="44"/>
      <c r="AN13" s="44"/>
      <c r="AO13" s="44"/>
      <c r="AP13" s="45"/>
      <c r="AQ13" s="44"/>
      <c r="AR13" s="46"/>
      <c r="AS13" s="47"/>
      <c r="AT13" s="42" t="s">
        <v>3</v>
      </c>
      <c r="AU13" s="44"/>
      <c r="AV13" s="44"/>
      <c r="AW13" s="44"/>
      <c r="AX13" s="44"/>
      <c r="AY13" s="44"/>
      <c r="AZ13" s="44"/>
      <c r="BA13" s="46"/>
      <c r="BB13" s="11"/>
      <c r="BC13" s="11"/>
      <c r="BD13" s="186"/>
      <c r="BE13" s="11"/>
      <c r="BF13" s="11"/>
      <c r="BG13" s="11"/>
      <c r="BH13" s="11"/>
      <c r="BI13" s="11"/>
      <c r="BJ13" s="11"/>
      <c r="BK13" s="11"/>
      <c r="BL13" s="11"/>
      <c r="BM13" s="11"/>
      <c r="BN13" s="11"/>
      <c r="BO13" s="11"/>
      <c r="BP13" s="11"/>
      <c r="BQ13" s="11"/>
      <c r="BR13" s="11"/>
      <c r="BS13" s="11"/>
      <c r="BT13" s="11"/>
      <c r="BU13" s="281"/>
    </row>
    <row r="14" spans="1:73" ht="13.5" customHeight="1">
      <c r="A14" s="11"/>
      <c r="B14" s="48" t="s">
        <v>50</v>
      </c>
      <c r="C14" s="604"/>
      <c r="D14" s="605"/>
      <c r="E14" s="605"/>
      <c r="F14" s="49" t="s">
        <v>51</v>
      </c>
      <c r="G14" s="604"/>
      <c r="H14" s="605"/>
      <c r="I14" s="606"/>
      <c r="J14" s="21"/>
      <c r="K14" s="609"/>
      <c r="L14" s="605"/>
      <c r="M14" s="605"/>
      <c r="N14" s="605"/>
      <c r="O14" s="605"/>
      <c r="P14" s="605"/>
      <c r="Q14" s="605"/>
      <c r="R14" s="606"/>
      <c r="S14" s="11"/>
      <c r="T14" s="12"/>
      <c r="U14" s="41" t="s">
        <v>20</v>
      </c>
      <c r="V14" s="42"/>
      <c r="W14" s="43" t="s">
        <v>21</v>
      </c>
      <c r="X14" s="157"/>
      <c r="Y14" s="157"/>
      <c r="Z14" s="40">
        <f t="shared" si="0"/>
        <v>0</v>
      </c>
      <c r="AA14" s="11"/>
      <c r="AB14" s="724"/>
      <c r="AC14" s="725"/>
      <c r="AD14" s="726"/>
      <c r="AE14" s="722"/>
      <c r="AF14" s="723"/>
      <c r="AG14" s="158"/>
      <c r="AH14" s="11"/>
      <c r="AI14" s="11"/>
      <c r="AJ14" s="11"/>
      <c r="AK14" s="48" t="s">
        <v>50</v>
      </c>
      <c r="AL14" s="572">
        <f>C14</f>
        <v>0</v>
      </c>
      <c r="AM14" s="572"/>
      <c r="AN14" s="572"/>
      <c r="AO14" s="214" t="s">
        <v>51</v>
      </c>
      <c r="AP14" s="572">
        <f>G14</f>
        <v>0</v>
      </c>
      <c r="AQ14" s="572"/>
      <c r="AR14" s="573"/>
      <c r="AS14" s="21"/>
      <c r="AT14" s="574">
        <f>IF(K14="","",K14)</f>
      </c>
      <c r="AU14" s="575"/>
      <c r="AV14" s="575"/>
      <c r="AW14" s="575"/>
      <c r="AX14" s="575"/>
      <c r="AY14" s="575"/>
      <c r="AZ14" s="575"/>
      <c r="BA14" s="576"/>
      <c r="BB14" s="11"/>
      <c r="BC14" s="11"/>
      <c r="BD14" s="219" t="s">
        <v>341</v>
      </c>
      <c r="BE14" s="47"/>
      <c r="BF14" s="47"/>
      <c r="BG14" s="47"/>
      <c r="BH14" s="47"/>
      <c r="BI14" s="287"/>
      <c r="BJ14" s="47"/>
      <c r="BK14" s="47"/>
      <c r="BL14" s="47"/>
      <c r="BM14" s="47"/>
      <c r="BN14" s="47"/>
      <c r="BO14" s="47"/>
      <c r="BP14" s="47"/>
      <c r="BQ14" s="47"/>
      <c r="BR14" s="47"/>
      <c r="BS14" s="21"/>
      <c r="BT14" s="11"/>
      <c r="BU14" s="11"/>
    </row>
    <row r="15" spans="1:73" ht="13.5" customHeight="1">
      <c r="A15" s="11"/>
      <c r="B15" s="207" t="s">
        <v>52</v>
      </c>
      <c r="C15" s="607"/>
      <c r="D15" s="607"/>
      <c r="E15" s="607"/>
      <c r="F15" s="607"/>
      <c r="G15" s="607"/>
      <c r="H15" s="607"/>
      <c r="I15" s="608"/>
      <c r="J15" s="11"/>
      <c r="K15" s="50" t="s">
        <v>176</v>
      </c>
      <c r="L15" s="11"/>
      <c r="M15" s="11"/>
      <c r="N15" s="11"/>
      <c r="O15" s="11"/>
      <c r="P15" s="11"/>
      <c r="Q15" s="11"/>
      <c r="R15" s="11"/>
      <c r="S15" s="11"/>
      <c r="T15" s="12"/>
      <c r="U15" s="41"/>
      <c r="V15" s="42"/>
      <c r="W15" s="43" t="s">
        <v>22</v>
      </c>
      <c r="X15" s="157"/>
      <c r="Y15" s="157"/>
      <c r="Z15" s="40">
        <f t="shared" si="0"/>
        <v>0</v>
      </c>
      <c r="AA15" s="11"/>
      <c r="AB15" s="724"/>
      <c r="AC15" s="725"/>
      <c r="AD15" s="726"/>
      <c r="AE15" s="722"/>
      <c r="AF15" s="723"/>
      <c r="AG15" s="158"/>
      <c r="AH15" s="11"/>
      <c r="AI15" s="11"/>
      <c r="AJ15" s="11"/>
      <c r="AK15" s="207" t="s">
        <v>52</v>
      </c>
      <c r="AL15" s="553">
        <f>C15</f>
        <v>0</v>
      </c>
      <c r="AM15" s="553"/>
      <c r="AN15" s="553"/>
      <c r="AO15" s="553"/>
      <c r="AP15" s="553"/>
      <c r="AQ15" s="553"/>
      <c r="AR15" s="554"/>
      <c r="AS15" s="11"/>
      <c r="AT15" s="50"/>
      <c r="AU15" s="11"/>
      <c r="AV15" s="11"/>
      <c r="AW15" s="11"/>
      <c r="AX15" s="11"/>
      <c r="AY15" s="11"/>
      <c r="AZ15" s="11"/>
      <c r="BA15" s="11"/>
      <c r="BB15" s="11"/>
      <c r="BC15" s="11"/>
      <c r="BD15" s="47"/>
      <c r="BE15" s="288"/>
      <c r="BF15" s="21"/>
      <c r="BG15" s="289"/>
      <c r="BH15" s="47"/>
      <c r="BI15" s="21"/>
      <c r="BJ15" s="21"/>
      <c r="BK15" s="21"/>
      <c r="BL15" s="290"/>
      <c r="BM15" s="21"/>
      <c r="BN15" s="289"/>
      <c r="BO15" s="21"/>
      <c r="BP15" s="21"/>
      <c r="BQ15" s="21"/>
      <c r="BR15" s="21"/>
      <c r="BS15" s="21"/>
      <c r="BT15" s="11"/>
      <c r="BU15" s="11"/>
    </row>
    <row r="16" spans="1:73" ht="13.5" customHeight="1">
      <c r="A16" s="11"/>
      <c r="B16" s="12"/>
      <c r="C16" s="11"/>
      <c r="D16" s="11"/>
      <c r="E16" s="11"/>
      <c r="F16" s="11"/>
      <c r="G16" s="11"/>
      <c r="H16" s="11"/>
      <c r="I16" s="11"/>
      <c r="J16" s="11"/>
      <c r="K16" s="14"/>
      <c r="L16" s="11"/>
      <c r="M16" s="11"/>
      <c r="N16" s="11"/>
      <c r="O16" s="11"/>
      <c r="P16" s="11"/>
      <c r="Q16" s="11"/>
      <c r="R16" s="11"/>
      <c r="S16" s="11"/>
      <c r="T16" s="12"/>
      <c r="U16" s="41" t="s">
        <v>23</v>
      </c>
      <c r="V16" s="730">
        <v>43101</v>
      </c>
      <c r="W16" s="731"/>
      <c r="X16" s="157"/>
      <c r="Y16" s="157"/>
      <c r="Z16" s="40">
        <f t="shared" si="0"/>
        <v>0</v>
      </c>
      <c r="AA16" s="11"/>
      <c r="AB16" s="724"/>
      <c r="AC16" s="725"/>
      <c r="AD16" s="726"/>
      <c r="AE16" s="722"/>
      <c r="AF16" s="723"/>
      <c r="AG16" s="158"/>
      <c r="AH16" s="11"/>
      <c r="AI16" s="11"/>
      <c r="AJ16" s="11"/>
      <c r="AK16" s="563" t="s">
        <v>200</v>
      </c>
      <c r="AL16" s="564"/>
      <c r="AM16" s="564"/>
      <c r="AN16" s="564"/>
      <c r="AO16" s="564"/>
      <c r="AP16" s="564"/>
      <c r="AQ16" s="564"/>
      <c r="AR16" s="564"/>
      <c r="AS16" s="11"/>
      <c r="AT16" s="50"/>
      <c r="AU16" s="11"/>
      <c r="AV16" s="11"/>
      <c r="AW16" s="11"/>
      <c r="AX16" s="11"/>
      <c r="AY16" s="11"/>
      <c r="AZ16" s="11"/>
      <c r="BA16" s="11"/>
      <c r="BB16" s="11"/>
      <c r="BC16" s="11"/>
      <c r="BD16" s="291" t="s">
        <v>342</v>
      </c>
      <c r="BE16" s="288"/>
      <c r="BF16" s="21"/>
      <c r="BG16" s="289"/>
      <c r="BH16" s="292"/>
      <c r="BI16" s="21"/>
      <c r="BJ16" s="21"/>
      <c r="BK16" s="21"/>
      <c r="BL16" s="293"/>
      <c r="BM16" s="21"/>
      <c r="BN16" s="21"/>
      <c r="BO16" s="21"/>
      <c r="BP16" s="21"/>
      <c r="BQ16" s="21"/>
      <c r="BR16" s="21"/>
      <c r="BS16" s="21"/>
      <c r="BT16" s="11"/>
      <c r="BU16" s="11"/>
    </row>
    <row r="17" spans="1:73" ht="13.5" customHeight="1">
      <c r="A17" s="11"/>
      <c r="B17" s="54" t="s">
        <v>17</v>
      </c>
      <c r="C17" s="141" t="s">
        <v>18</v>
      </c>
      <c r="D17" s="18"/>
      <c r="E17" s="18"/>
      <c r="F17" s="18"/>
      <c r="G17" s="18"/>
      <c r="H17" s="18"/>
      <c r="I17" s="18"/>
      <c r="J17" s="18"/>
      <c r="K17" s="55"/>
      <c r="L17" s="18"/>
      <c r="M17" s="18"/>
      <c r="N17" s="56"/>
      <c r="O17" s="18"/>
      <c r="P17" s="18"/>
      <c r="Q17" s="18"/>
      <c r="R17" s="19"/>
      <c r="S17" s="11"/>
      <c r="T17" s="12"/>
      <c r="U17" s="62"/>
      <c r="V17" s="42"/>
      <c r="W17" s="43" t="s">
        <v>88</v>
      </c>
      <c r="X17" s="157"/>
      <c r="Y17" s="157"/>
      <c r="Z17" s="40">
        <f t="shared" si="0"/>
        <v>0</v>
      </c>
      <c r="AA17" s="11"/>
      <c r="AB17" s="724"/>
      <c r="AC17" s="725"/>
      <c r="AD17" s="726"/>
      <c r="AE17" s="722"/>
      <c r="AF17" s="723"/>
      <c r="AG17" s="158"/>
      <c r="AH17" s="11"/>
      <c r="AI17" s="11"/>
      <c r="AJ17" s="11"/>
      <c r="AK17" s="565"/>
      <c r="AL17" s="565"/>
      <c r="AM17" s="565"/>
      <c r="AN17" s="565"/>
      <c r="AO17" s="565"/>
      <c r="AP17" s="565"/>
      <c r="AQ17" s="565"/>
      <c r="AR17" s="565"/>
      <c r="AS17" s="11"/>
      <c r="AT17" s="50"/>
      <c r="AU17" s="11"/>
      <c r="AV17" s="11"/>
      <c r="AW17" s="11"/>
      <c r="AX17" s="11"/>
      <c r="AY17" s="11"/>
      <c r="AZ17" s="11"/>
      <c r="BA17" s="11"/>
      <c r="BB17" s="11"/>
      <c r="BC17" s="11"/>
      <c r="BD17" s="291"/>
      <c r="BE17" s="313" t="s">
        <v>209</v>
      </c>
      <c r="BF17" s="21"/>
      <c r="BG17" s="289"/>
      <c r="BH17" s="292"/>
      <c r="BI17" s="21"/>
      <c r="BJ17" s="21"/>
      <c r="BK17" s="21"/>
      <c r="BL17" s="293"/>
      <c r="BM17" s="21"/>
      <c r="BN17" s="21"/>
      <c r="BO17" s="21"/>
      <c r="BP17" s="21"/>
      <c r="BQ17" s="21"/>
      <c r="BR17" s="21"/>
      <c r="BS17" s="21"/>
      <c r="BT17" s="11"/>
      <c r="BU17" s="11"/>
    </row>
    <row r="18" spans="1:73" ht="13.5" customHeight="1">
      <c r="A18" s="11"/>
      <c r="B18" s="20" t="s">
        <v>54</v>
      </c>
      <c r="C18" s="610"/>
      <c r="D18" s="611"/>
      <c r="E18" s="21"/>
      <c r="F18" s="21"/>
      <c r="G18" s="21"/>
      <c r="H18" s="21"/>
      <c r="I18" s="21"/>
      <c r="J18" s="21"/>
      <c r="K18" s="57"/>
      <c r="L18" s="21"/>
      <c r="M18" s="21"/>
      <c r="N18" s="208" t="s">
        <v>53</v>
      </c>
      <c r="O18" s="612"/>
      <c r="P18" s="613"/>
      <c r="Q18" s="613"/>
      <c r="R18" s="58"/>
      <c r="S18" s="11"/>
      <c r="T18" s="12"/>
      <c r="U18" s="62"/>
      <c r="V18" s="64"/>
      <c r="W18" s="65" t="s">
        <v>89</v>
      </c>
      <c r="X18" s="157"/>
      <c r="Y18" s="157"/>
      <c r="Z18" s="66">
        <f t="shared" si="0"/>
        <v>0</v>
      </c>
      <c r="AA18" s="11"/>
      <c r="AB18" s="738"/>
      <c r="AC18" s="739"/>
      <c r="AD18" s="740"/>
      <c r="AE18" s="722"/>
      <c r="AF18" s="723"/>
      <c r="AG18" s="159"/>
      <c r="AH18" s="11"/>
      <c r="AI18" s="11"/>
      <c r="AJ18" s="11"/>
      <c r="AK18" s="565"/>
      <c r="AL18" s="565"/>
      <c r="AM18" s="565"/>
      <c r="AN18" s="565"/>
      <c r="AO18" s="565"/>
      <c r="AP18" s="565"/>
      <c r="AQ18" s="565"/>
      <c r="AR18" s="565"/>
      <c r="AS18" s="11"/>
      <c r="AT18" s="50"/>
      <c r="AU18" s="11"/>
      <c r="AV18" s="11"/>
      <c r="AW18" s="11"/>
      <c r="AX18" s="11"/>
      <c r="AY18" s="11"/>
      <c r="AZ18" s="11"/>
      <c r="BA18" s="11"/>
      <c r="BB18" s="11"/>
      <c r="BC18" s="11"/>
      <c r="BD18" s="186"/>
      <c r="BE18" s="312"/>
      <c r="BF18" s="294" t="s">
        <v>37</v>
      </c>
      <c r="BG18" s="51"/>
      <c r="BH18" s="51"/>
      <c r="BI18" s="51"/>
      <c r="BJ18" s="51"/>
      <c r="BK18" s="51"/>
      <c r="BL18" s="51"/>
      <c r="BM18" s="21"/>
      <c r="BN18" s="21"/>
      <c r="BO18" s="21"/>
      <c r="BP18" s="21"/>
      <c r="BQ18" s="21"/>
      <c r="BR18" s="21"/>
      <c r="BS18" s="21"/>
      <c r="BT18" s="11"/>
      <c r="BU18" s="11"/>
    </row>
    <row r="19" spans="1:73" ht="13.5" customHeight="1">
      <c r="A19" s="11"/>
      <c r="B19" s="20"/>
      <c r="C19" s="619"/>
      <c r="D19" s="620"/>
      <c r="E19" s="620"/>
      <c r="F19" s="620"/>
      <c r="G19" s="620"/>
      <c r="H19" s="620"/>
      <c r="I19" s="620"/>
      <c r="J19" s="620"/>
      <c r="K19" s="620"/>
      <c r="L19" s="620"/>
      <c r="M19" s="621"/>
      <c r="N19" s="59"/>
      <c r="O19" s="60"/>
      <c r="P19" s="60"/>
      <c r="Q19" s="60"/>
      <c r="R19" s="61"/>
      <c r="S19" s="11"/>
      <c r="T19" s="12"/>
      <c r="U19" s="70" t="s">
        <v>105</v>
      </c>
      <c r="V19" s="71"/>
      <c r="W19" s="72"/>
      <c r="X19" s="73">
        <f>SUM(X7:X18)</f>
        <v>0</v>
      </c>
      <c r="Y19" s="73">
        <f>SUM(Y7:Y18)</f>
        <v>0</v>
      </c>
      <c r="Z19" s="74">
        <f t="shared" si="0"/>
        <v>0</v>
      </c>
      <c r="AA19" s="11"/>
      <c r="AB19" s="732">
        <f>SUM(AB7:AD18)</f>
        <v>0</v>
      </c>
      <c r="AC19" s="733"/>
      <c r="AD19" s="734"/>
      <c r="AE19" s="741">
        <f>SUM(AE7:AF18)</f>
        <v>0</v>
      </c>
      <c r="AF19" s="742"/>
      <c r="AG19" s="74">
        <f>SUM(AG7:AG18)</f>
        <v>0</v>
      </c>
      <c r="AH19" s="11"/>
      <c r="AI19" s="11"/>
      <c r="AJ19" s="11"/>
      <c r="AK19" s="12"/>
      <c r="AL19" s="11"/>
      <c r="AM19" s="11"/>
      <c r="AN19" s="11"/>
      <c r="AO19" s="11"/>
      <c r="AP19" s="11"/>
      <c r="AQ19" s="11"/>
      <c r="AR19" s="11"/>
      <c r="AS19" s="11"/>
      <c r="AT19" s="14"/>
      <c r="AU19" s="11"/>
      <c r="AV19" s="11"/>
      <c r="AW19" s="11"/>
      <c r="AX19" s="11"/>
      <c r="AY19" s="11"/>
      <c r="AZ19" s="11"/>
      <c r="BA19" s="11"/>
      <c r="BB19" s="11"/>
      <c r="BC19" s="11"/>
      <c r="BD19" s="295"/>
      <c r="BE19" s="314" t="s">
        <v>211</v>
      </c>
      <c r="BF19" s="314"/>
      <c r="BG19" s="314"/>
      <c r="BH19" s="314"/>
      <c r="BI19" s="314"/>
      <c r="BJ19" s="296"/>
      <c r="BK19" s="312"/>
      <c r="BL19" s="294" t="s">
        <v>39</v>
      </c>
      <c r="BM19" s="51"/>
      <c r="BN19" s="51"/>
      <c r="BO19" s="51"/>
      <c r="BP19" s="51"/>
      <c r="BQ19" s="51"/>
      <c r="BR19" s="21"/>
      <c r="BS19" s="21"/>
      <c r="BT19" s="21"/>
      <c r="BU19" s="11"/>
    </row>
    <row r="20" spans="1:73" ht="13.5" customHeight="1">
      <c r="A20" s="11"/>
      <c r="B20" s="63"/>
      <c r="C20" s="622"/>
      <c r="D20" s="622"/>
      <c r="E20" s="622"/>
      <c r="F20" s="622"/>
      <c r="G20" s="622"/>
      <c r="H20" s="622"/>
      <c r="I20" s="622"/>
      <c r="J20" s="622"/>
      <c r="K20" s="622"/>
      <c r="L20" s="622"/>
      <c r="M20" s="623"/>
      <c r="N20" s="208" t="s">
        <v>55</v>
      </c>
      <c r="O20" s="612"/>
      <c r="P20" s="637"/>
      <c r="Q20" s="637"/>
      <c r="R20" s="58"/>
      <c r="S20" s="11"/>
      <c r="T20" s="12"/>
      <c r="U20" s="24"/>
      <c r="V20" s="24"/>
      <c r="W20" s="24"/>
      <c r="X20" s="75"/>
      <c r="Y20" s="75"/>
      <c r="Z20" s="76"/>
      <c r="AA20" s="11"/>
      <c r="AB20" s="11"/>
      <c r="AC20" s="11"/>
      <c r="AD20" s="11"/>
      <c r="AE20" s="11"/>
      <c r="AF20" s="11"/>
      <c r="AG20" s="11"/>
      <c r="AH20" s="11"/>
      <c r="AI20" s="11"/>
      <c r="AJ20" s="11"/>
      <c r="AK20" s="54" t="s">
        <v>17</v>
      </c>
      <c r="AL20" s="141" t="s">
        <v>18</v>
      </c>
      <c r="AM20" s="18"/>
      <c r="AN20" s="18"/>
      <c r="AO20" s="18"/>
      <c r="AP20" s="18"/>
      <c r="AQ20" s="18"/>
      <c r="AR20" s="18"/>
      <c r="AS20" s="18"/>
      <c r="AT20" s="55"/>
      <c r="AU20" s="18"/>
      <c r="AV20" s="18"/>
      <c r="AW20" s="56"/>
      <c r="AX20" s="18"/>
      <c r="AY20" s="18"/>
      <c r="AZ20" s="18"/>
      <c r="BA20" s="19"/>
      <c r="BB20" s="11"/>
      <c r="BC20" s="11"/>
      <c r="BD20" s="186"/>
      <c r="BE20" s="294"/>
      <c r="BF20" s="296"/>
      <c r="BG20" s="296"/>
      <c r="BH20" s="296"/>
      <c r="BI20" s="296"/>
      <c r="BJ20" s="296"/>
      <c r="BK20" s="314" t="s">
        <v>210</v>
      </c>
      <c r="BL20" s="294"/>
      <c r="BM20" s="294"/>
      <c r="BN20" s="294"/>
      <c r="BO20" s="51"/>
      <c r="BP20" s="312"/>
      <c r="BQ20" s="297" t="s">
        <v>167</v>
      </c>
      <c r="BR20" s="312"/>
      <c r="BS20" s="297" t="s">
        <v>40</v>
      </c>
      <c r="BT20" s="51"/>
      <c r="BU20" s="21"/>
    </row>
    <row r="21" spans="1:73" ht="13.5" customHeight="1">
      <c r="A21" s="11"/>
      <c r="B21" s="67" t="s">
        <v>24</v>
      </c>
      <c r="C21" s="140" t="s">
        <v>1</v>
      </c>
      <c r="D21" s="21"/>
      <c r="E21" s="21"/>
      <c r="F21" s="21"/>
      <c r="G21" s="21"/>
      <c r="H21" s="21"/>
      <c r="I21" s="21"/>
      <c r="J21" s="136" t="s">
        <v>65</v>
      </c>
      <c r="K21" s="69"/>
      <c r="L21" s="11"/>
      <c r="M21" s="21"/>
      <c r="N21" s="21"/>
      <c r="O21" s="21"/>
      <c r="P21" s="21"/>
      <c r="Q21" s="21"/>
      <c r="R21" s="22"/>
      <c r="S21" s="11"/>
      <c r="T21" s="16"/>
      <c r="U21" s="17" t="s">
        <v>142</v>
      </c>
      <c r="V21" s="17"/>
      <c r="W21" s="11"/>
      <c r="X21" s="11"/>
      <c r="Y21" s="11"/>
      <c r="Z21" s="11"/>
      <c r="AA21" s="11"/>
      <c r="AB21" s="17" t="s">
        <v>144</v>
      </c>
      <c r="AC21" s="11"/>
      <c r="AD21" s="11"/>
      <c r="AE21" s="11"/>
      <c r="AF21" s="11"/>
      <c r="AG21" s="11"/>
      <c r="AH21" s="11"/>
      <c r="AI21" s="11"/>
      <c r="AJ21" s="11"/>
      <c r="AK21" s="20" t="s">
        <v>54</v>
      </c>
      <c r="AL21" s="555">
        <f>C18</f>
        <v>0</v>
      </c>
      <c r="AM21" s="556"/>
      <c r="AN21" s="215"/>
      <c r="AO21" s="215"/>
      <c r="AP21" s="215"/>
      <c r="AQ21" s="215"/>
      <c r="AR21" s="215"/>
      <c r="AS21" s="215"/>
      <c r="AT21" s="216"/>
      <c r="AU21" s="215"/>
      <c r="AV21" s="215"/>
      <c r="AW21" s="208" t="s">
        <v>53</v>
      </c>
      <c r="AX21" s="557">
        <f>O18</f>
        <v>0</v>
      </c>
      <c r="AY21" s="557"/>
      <c r="AZ21" s="557"/>
      <c r="BA21" s="58"/>
      <c r="BB21" s="11"/>
      <c r="BC21" s="11"/>
      <c r="BD21" s="280"/>
      <c r="BE21" s="314" t="s">
        <v>212</v>
      </c>
      <c r="BF21" s="314"/>
      <c r="BG21" s="314"/>
      <c r="BH21" s="314"/>
      <c r="BI21" s="314"/>
      <c r="BJ21" s="296"/>
      <c r="BK21" s="312"/>
      <c r="BL21" s="294" t="s">
        <v>42</v>
      </c>
      <c r="BM21" s="51"/>
      <c r="BN21" s="51"/>
      <c r="BO21" s="51"/>
      <c r="BP21" s="51"/>
      <c r="BQ21" s="51"/>
      <c r="BR21" s="21"/>
      <c r="BS21" s="21"/>
      <c r="BT21" s="21"/>
      <c r="BU21" s="21"/>
    </row>
    <row r="22" spans="1:73" ht="13.5" customHeight="1">
      <c r="A22" s="11"/>
      <c r="B22" s="20"/>
      <c r="C22" s="624"/>
      <c r="D22" s="625"/>
      <c r="E22" s="625"/>
      <c r="F22" s="625"/>
      <c r="G22" s="625"/>
      <c r="H22" s="625"/>
      <c r="I22" s="626"/>
      <c r="J22" s="629"/>
      <c r="K22" s="620"/>
      <c r="L22" s="620"/>
      <c r="M22" s="620"/>
      <c r="N22" s="620"/>
      <c r="O22" s="620"/>
      <c r="P22" s="620"/>
      <c r="Q22" s="620"/>
      <c r="R22" s="630"/>
      <c r="S22" s="11"/>
      <c r="T22" s="12"/>
      <c r="U22" s="3" t="s">
        <v>99</v>
      </c>
      <c r="V22" s="29"/>
      <c r="W22" s="26"/>
      <c r="X22" s="78" t="s">
        <v>6</v>
      </c>
      <c r="Y22" s="78" t="s">
        <v>7</v>
      </c>
      <c r="Z22" s="79" t="s">
        <v>8</v>
      </c>
      <c r="AA22" s="11"/>
      <c r="AB22" s="17" t="s">
        <v>145</v>
      </c>
      <c r="AC22" s="11"/>
      <c r="AD22" s="11"/>
      <c r="AE22" s="11"/>
      <c r="AF22" s="11"/>
      <c r="AG22" s="11"/>
      <c r="AH22" s="11"/>
      <c r="AI22" s="11"/>
      <c r="AJ22" s="11"/>
      <c r="AK22" s="20"/>
      <c r="AL22" s="558">
        <f>C19</f>
        <v>0</v>
      </c>
      <c r="AM22" s="559"/>
      <c r="AN22" s="559"/>
      <c r="AO22" s="559"/>
      <c r="AP22" s="559"/>
      <c r="AQ22" s="559"/>
      <c r="AR22" s="559"/>
      <c r="AS22" s="559"/>
      <c r="AT22" s="559"/>
      <c r="AU22" s="559"/>
      <c r="AV22" s="560"/>
      <c r="AW22" s="59"/>
      <c r="AX22" s="244"/>
      <c r="AY22" s="244"/>
      <c r="AZ22" s="244"/>
      <c r="BA22" s="61"/>
      <c r="BB22" s="11"/>
      <c r="BC22" s="11"/>
      <c r="BD22" s="186"/>
      <c r="BE22" s="51"/>
      <c r="BF22" s="51"/>
      <c r="BG22" s="51"/>
      <c r="BH22" s="51"/>
      <c r="BI22" s="51"/>
      <c r="BJ22" s="51"/>
      <c r="BK22" s="314" t="s">
        <v>210</v>
      </c>
      <c r="BL22" s="294"/>
      <c r="BM22" s="294"/>
      <c r="BN22" s="294"/>
      <c r="BO22" s="51"/>
      <c r="BP22" s="312"/>
      <c r="BQ22" s="297" t="s">
        <v>167</v>
      </c>
      <c r="BR22" s="312"/>
      <c r="BS22" s="297" t="s">
        <v>43</v>
      </c>
      <c r="BT22" s="51"/>
      <c r="BU22" s="21"/>
    </row>
    <row r="23" spans="1:73" ht="13.5" customHeight="1">
      <c r="A23" s="11"/>
      <c r="B23" s="67"/>
      <c r="C23" s="627"/>
      <c r="D23" s="627"/>
      <c r="E23" s="627"/>
      <c r="F23" s="627"/>
      <c r="G23" s="627"/>
      <c r="H23" s="627"/>
      <c r="I23" s="628"/>
      <c r="J23" s="631"/>
      <c r="K23" s="622"/>
      <c r="L23" s="622"/>
      <c r="M23" s="622"/>
      <c r="N23" s="622"/>
      <c r="O23" s="622"/>
      <c r="P23" s="622"/>
      <c r="Q23" s="622"/>
      <c r="R23" s="632"/>
      <c r="S23" s="11"/>
      <c r="T23" s="12"/>
      <c r="U23" s="80" t="s">
        <v>100</v>
      </c>
      <c r="V23" s="46"/>
      <c r="W23" s="81"/>
      <c r="X23" s="157"/>
      <c r="Y23" s="157"/>
      <c r="Z23" s="40">
        <f aca="true" t="shared" si="1" ref="Z23:Z33">X23+Y23</f>
        <v>0</v>
      </c>
      <c r="AA23" s="11"/>
      <c r="AB23" s="82"/>
      <c r="AC23" s="29" t="s">
        <v>66</v>
      </c>
      <c r="AD23" s="26"/>
      <c r="AE23" s="647" t="s">
        <v>134</v>
      </c>
      <c r="AF23" s="743"/>
      <c r="AG23" s="11"/>
      <c r="AH23" s="11"/>
      <c r="AI23" s="11"/>
      <c r="AJ23" s="11"/>
      <c r="AK23" s="63"/>
      <c r="AL23" s="561"/>
      <c r="AM23" s="561"/>
      <c r="AN23" s="561"/>
      <c r="AO23" s="561"/>
      <c r="AP23" s="561"/>
      <c r="AQ23" s="561"/>
      <c r="AR23" s="561"/>
      <c r="AS23" s="561"/>
      <c r="AT23" s="561"/>
      <c r="AU23" s="561"/>
      <c r="AV23" s="562"/>
      <c r="AW23" s="208" t="s">
        <v>55</v>
      </c>
      <c r="AX23" s="557">
        <f>O20</f>
        <v>0</v>
      </c>
      <c r="AY23" s="557"/>
      <c r="AZ23" s="557"/>
      <c r="BA23" s="58"/>
      <c r="BB23" s="11"/>
      <c r="BC23" s="11"/>
      <c r="BD23" s="186"/>
      <c r="BE23" s="51"/>
      <c r="BF23" s="51"/>
      <c r="BG23" s="294"/>
      <c r="BH23" s="51"/>
      <c r="BI23" s="298"/>
      <c r="BJ23" s="297"/>
      <c r="BK23" s="298"/>
      <c r="BL23" s="297"/>
      <c r="BM23" s="51"/>
      <c r="BN23" s="21"/>
      <c r="BO23" s="288"/>
      <c r="BP23" s="21"/>
      <c r="BQ23" s="21"/>
      <c r="BR23" s="21"/>
      <c r="BS23" s="21"/>
      <c r="BT23" s="11"/>
      <c r="BU23" s="21"/>
    </row>
    <row r="24" spans="1:73" ht="13.5" customHeight="1">
      <c r="A24" s="11"/>
      <c r="B24" s="138" t="s">
        <v>177</v>
      </c>
      <c r="C24" s="139" t="s">
        <v>2</v>
      </c>
      <c r="D24" s="60"/>
      <c r="E24" s="60"/>
      <c r="F24" s="60"/>
      <c r="G24" s="60"/>
      <c r="H24" s="60"/>
      <c r="I24" s="60"/>
      <c r="J24" s="60"/>
      <c r="K24" s="77"/>
      <c r="L24" s="60"/>
      <c r="M24" s="60"/>
      <c r="N24" s="60"/>
      <c r="O24" s="60"/>
      <c r="P24" s="60"/>
      <c r="Q24" s="60"/>
      <c r="R24" s="61"/>
      <c r="S24" s="11"/>
      <c r="T24" s="12"/>
      <c r="U24" s="80" t="s">
        <v>101</v>
      </c>
      <c r="V24" s="46"/>
      <c r="W24" s="81"/>
      <c r="X24" s="157"/>
      <c r="Y24" s="157"/>
      <c r="Z24" s="40">
        <f t="shared" si="1"/>
        <v>0</v>
      </c>
      <c r="AA24" s="11"/>
      <c r="AB24" s="83"/>
      <c r="AC24" s="46" t="s">
        <v>67</v>
      </c>
      <c r="AD24" s="81"/>
      <c r="AE24" s="635"/>
      <c r="AF24" s="636"/>
      <c r="AG24" s="11"/>
      <c r="AH24" s="11"/>
      <c r="AI24" s="11"/>
      <c r="AJ24" s="11"/>
      <c r="AK24" s="67" t="s">
        <v>24</v>
      </c>
      <c r="AL24" s="140" t="s">
        <v>1</v>
      </c>
      <c r="AM24" s="21"/>
      <c r="AN24" s="21"/>
      <c r="AO24" s="21"/>
      <c r="AP24" s="21"/>
      <c r="AQ24" s="21"/>
      <c r="AR24" s="21"/>
      <c r="AS24" s="136" t="s">
        <v>65</v>
      </c>
      <c r="AT24" s="69"/>
      <c r="AU24" s="11"/>
      <c r="AV24" s="21"/>
      <c r="AW24" s="21"/>
      <c r="AX24" s="21"/>
      <c r="AY24" s="21"/>
      <c r="AZ24" s="21"/>
      <c r="BA24" s="22"/>
      <c r="BB24" s="11"/>
      <c r="BC24" s="11"/>
      <c r="BD24" s="299"/>
      <c r="BE24" s="68"/>
      <c r="BF24" s="68"/>
      <c r="BG24" s="68"/>
      <c r="BH24" s="68"/>
      <c r="BI24" s="68"/>
      <c r="BJ24" s="68"/>
      <c r="BK24" s="280"/>
      <c r="BL24" s="68"/>
      <c r="BM24" s="21"/>
      <c r="BN24" s="21"/>
      <c r="BO24" s="21"/>
      <c r="BP24" s="21"/>
      <c r="BQ24" s="21"/>
      <c r="BR24" s="21"/>
      <c r="BS24" s="11"/>
      <c r="BT24" s="11"/>
      <c r="BU24" s="11"/>
    </row>
    <row r="25" spans="1:73" ht="13.5" customHeight="1">
      <c r="A25" s="11"/>
      <c r="B25" s="20"/>
      <c r="C25" s="633"/>
      <c r="D25" s="620"/>
      <c r="E25" s="620"/>
      <c r="F25" s="620"/>
      <c r="G25" s="620"/>
      <c r="H25" s="620"/>
      <c r="I25" s="620"/>
      <c r="J25" s="620"/>
      <c r="K25" s="620"/>
      <c r="L25" s="620"/>
      <c r="M25" s="620"/>
      <c r="N25" s="620"/>
      <c r="O25" s="620"/>
      <c r="P25" s="620"/>
      <c r="Q25" s="620"/>
      <c r="R25" s="630"/>
      <c r="S25" s="11"/>
      <c r="T25" s="12"/>
      <c r="U25" s="80" t="s">
        <v>102</v>
      </c>
      <c r="V25" s="46"/>
      <c r="W25" s="81"/>
      <c r="X25" s="157"/>
      <c r="Y25" s="157"/>
      <c r="Z25" s="40">
        <f t="shared" si="1"/>
        <v>0</v>
      </c>
      <c r="AA25" s="11"/>
      <c r="AB25" s="83"/>
      <c r="AC25" s="46" t="s">
        <v>68</v>
      </c>
      <c r="AD25" s="81"/>
      <c r="AE25" s="635"/>
      <c r="AF25" s="636"/>
      <c r="AG25" s="11"/>
      <c r="AH25" s="11"/>
      <c r="AI25" s="11"/>
      <c r="AJ25" s="11"/>
      <c r="AK25" s="20"/>
      <c r="AL25" s="590">
        <f>C22</f>
        <v>0</v>
      </c>
      <c r="AM25" s="591"/>
      <c r="AN25" s="591"/>
      <c r="AO25" s="591"/>
      <c r="AP25" s="591"/>
      <c r="AQ25" s="591"/>
      <c r="AR25" s="592"/>
      <c r="AS25" s="638">
        <f>J22</f>
        <v>0</v>
      </c>
      <c r="AT25" s="559"/>
      <c r="AU25" s="559"/>
      <c r="AV25" s="559"/>
      <c r="AW25" s="559"/>
      <c r="AX25" s="559"/>
      <c r="AY25" s="559"/>
      <c r="AZ25" s="559"/>
      <c r="BA25" s="616"/>
      <c r="BB25" s="11"/>
      <c r="BC25" s="11"/>
      <c r="BD25" s="291" t="s">
        <v>343</v>
      </c>
      <c r="BE25" s="288"/>
      <c r="BF25" s="21"/>
      <c r="BG25" s="289"/>
      <c r="BH25" s="292"/>
      <c r="BI25" s="21"/>
      <c r="BJ25" s="21"/>
      <c r="BK25" s="21"/>
      <c r="BL25" s="293"/>
      <c r="BM25" s="21"/>
      <c r="BN25" s="21"/>
      <c r="BO25" s="21"/>
      <c r="BP25" s="21"/>
      <c r="BQ25" s="21"/>
      <c r="BR25" s="21"/>
      <c r="BS25" s="11"/>
      <c r="BT25" s="11"/>
      <c r="BU25" s="11"/>
    </row>
    <row r="26" spans="1:73" ht="13.5" customHeight="1">
      <c r="A26" s="11"/>
      <c r="B26" s="32"/>
      <c r="C26" s="582"/>
      <c r="D26" s="582"/>
      <c r="E26" s="582"/>
      <c r="F26" s="582"/>
      <c r="G26" s="582"/>
      <c r="H26" s="582"/>
      <c r="I26" s="582"/>
      <c r="J26" s="582"/>
      <c r="K26" s="582"/>
      <c r="L26" s="582"/>
      <c r="M26" s="582"/>
      <c r="N26" s="582"/>
      <c r="O26" s="582"/>
      <c r="P26" s="582"/>
      <c r="Q26" s="582"/>
      <c r="R26" s="634"/>
      <c r="S26" s="11"/>
      <c r="T26" s="12"/>
      <c r="U26" s="80" t="s">
        <v>103</v>
      </c>
      <c r="V26" s="46"/>
      <c r="W26" s="81"/>
      <c r="X26" s="157"/>
      <c r="Y26" s="157"/>
      <c r="Z26" s="40">
        <f t="shared" si="1"/>
        <v>0</v>
      </c>
      <c r="AA26" s="11"/>
      <c r="AB26" s="83"/>
      <c r="AC26" s="46" t="s">
        <v>69</v>
      </c>
      <c r="AD26" s="81"/>
      <c r="AE26" s="635"/>
      <c r="AF26" s="636"/>
      <c r="AG26" s="11"/>
      <c r="AH26" s="11"/>
      <c r="AI26" s="11"/>
      <c r="AJ26" s="11"/>
      <c r="AK26" s="67"/>
      <c r="AL26" s="557"/>
      <c r="AM26" s="557"/>
      <c r="AN26" s="557"/>
      <c r="AO26" s="557"/>
      <c r="AP26" s="557"/>
      <c r="AQ26" s="557"/>
      <c r="AR26" s="593"/>
      <c r="AS26" s="639"/>
      <c r="AT26" s="561"/>
      <c r="AU26" s="561"/>
      <c r="AV26" s="561"/>
      <c r="AW26" s="561"/>
      <c r="AX26" s="561"/>
      <c r="AY26" s="561"/>
      <c r="AZ26" s="561"/>
      <c r="BA26" s="640"/>
      <c r="BB26" s="11"/>
      <c r="BC26" s="11"/>
      <c r="BD26" s="291"/>
      <c r="BE26" s="313" t="s">
        <v>209</v>
      </c>
      <c r="BF26" s="21"/>
      <c r="BG26" s="289"/>
      <c r="BH26" s="292"/>
      <c r="BI26" s="21"/>
      <c r="BJ26" s="21"/>
      <c r="BK26" s="21"/>
      <c r="BL26" s="293"/>
      <c r="BM26" s="21"/>
      <c r="BN26" s="21"/>
      <c r="BO26" s="21"/>
      <c r="BP26" s="21"/>
      <c r="BQ26" s="21"/>
      <c r="BR26" s="21"/>
      <c r="BS26" s="21"/>
      <c r="BT26" s="11"/>
      <c r="BU26" s="11"/>
    </row>
    <row r="27" spans="1:73" ht="13.5" customHeight="1">
      <c r="A27" s="11"/>
      <c r="B27" s="206" t="s">
        <v>218</v>
      </c>
      <c r="C27" s="28"/>
      <c r="D27" s="28"/>
      <c r="E27" s="28"/>
      <c r="F27" s="28"/>
      <c r="G27" s="28"/>
      <c r="H27" s="28"/>
      <c r="I27" s="28"/>
      <c r="J27" s="182"/>
      <c r="K27" s="144" t="s">
        <v>185</v>
      </c>
      <c r="L27" s="28"/>
      <c r="M27" s="28"/>
      <c r="N27" s="145"/>
      <c r="O27" s="28"/>
      <c r="P27" s="28"/>
      <c r="Q27" s="28"/>
      <c r="R27" s="146"/>
      <c r="S27" s="11"/>
      <c r="T27" s="12"/>
      <c r="U27" s="80" t="s">
        <v>104</v>
      </c>
      <c r="V27" s="46"/>
      <c r="W27" s="81"/>
      <c r="X27" s="157"/>
      <c r="Y27" s="157"/>
      <c r="Z27" s="40">
        <f t="shared" si="1"/>
        <v>0</v>
      </c>
      <c r="AA27" s="11"/>
      <c r="AB27" s="494"/>
      <c r="AC27" s="98" t="s">
        <v>76</v>
      </c>
      <c r="AD27" s="99"/>
      <c r="AE27" s="707"/>
      <c r="AF27" s="708"/>
      <c r="AG27" s="11"/>
      <c r="AH27" s="11"/>
      <c r="AI27" s="11"/>
      <c r="AJ27" s="11"/>
      <c r="AK27" s="138" t="s">
        <v>177</v>
      </c>
      <c r="AL27" s="139" t="s">
        <v>2</v>
      </c>
      <c r="AM27" s="60"/>
      <c r="AN27" s="60"/>
      <c r="AO27" s="60"/>
      <c r="AP27" s="60"/>
      <c r="AQ27" s="60"/>
      <c r="AR27" s="60"/>
      <c r="AS27" s="60"/>
      <c r="AT27" s="77"/>
      <c r="AU27" s="60"/>
      <c r="AV27" s="60"/>
      <c r="AW27" s="60"/>
      <c r="AX27" s="60"/>
      <c r="AY27" s="60"/>
      <c r="AZ27" s="60"/>
      <c r="BA27" s="61"/>
      <c r="BB27" s="11"/>
      <c r="BC27" s="11"/>
      <c r="BD27" s="186"/>
      <c r="BE27" s="312"/>
      <c r="BF27" s="294" t="s">
        <v>37</v>
      </c>
      <c r="BG27" s="51"/>
      <c r="BH27" s="51"/>
      <c r="BI27" s="51"/>
      <c r="BJ27" s="51"/>
      <c r="BK27" s="51"/>
      <c r="BL27" s="51"/>
      <c r="BM27" s="21"/>
      <c r="BN27" s="21"/>
      <c r="BO27" s="21"/>
      <c r="BP27" s="21"/>
      <c r="BQ27" s="21"/>
      <c r="BR27" s="21"/>
      <c r="BS27" s="21"/>
      <c r="BT27" s="11"/>
      <c r="BU27" s="11"/>
    </row>
    <row r="28" spans="1:73" ht="13.5" customHeight="1">
      <c r="A28" s="11"/>
      <c r="B28" s="12"/>
      <c r="C28" s="11"/>
      <c r="D28" s="11"/>
      <c r="E28" s="11"/>
      <c r="F28" s="11"/>
      <c r="G28" s="11"/>
      <c r="H28" s="11"/>
      <c r="I28" s="11"/>
      <c r="J28" s="11"/>
      <c r="K28" s="14"/>
      <c r="L28" s="11"/>
      <c r="M28" s="11"/>
      <c r="N28" s="11"/>
      <c r="O28" s="11"/>
      <c r="P28" s="11"/>
      <c r="Q28" s="11"/>
      <c r="R28" s="11"/>
      <c r="S28" s="11"/>
      <c r="T28" s="12"/>
      <c r="U28" s="88" t="s">
        <v>58</v>
      </c>
      <c r="V28" s="89"/>
      <c r="W28" s="90"/>
      <c r="X28" s="157"/>
      <c r="Y28" s="157"/>
      <c r="Z28" s="40">
        <f t="shared" si="1"/>
        <v>0</v>
      </c>
      <c r="AA28" s="11"/>
      <c r="AB28" s="760" t="s">
        <v>70</v>
      </c>
      <c r="AC28" s="495" t="s">
        <v>135</v>
      </c>
      <c r="AD28" s="26"/>
      <c r="AE28" s="682"/>
      <c r="AF28" s="683"/>
      <c r="AG28" s="11"/>
      <c r="AH28" s="11"/>
      <c r="AI28" s="11"/>
      <c r="AJ28" s="11"/>
      <c r="AK28" s="20"/>
      <c r="AL28" s="558">
        <f>C25</f>
        <v>0</v>
      </c>
      <c r="AM28" s="559"/>
      <c r="AN28" s="559"/>
      <c r="AO28" s="559"/>
      <c r="AP28" s="559"/>
      <c r="AQ28" s="559"/>
      <c r="AR28" s="559"/>
      <c r="AS28" s="559"/>
      <c r="AT28" s="559"/>
      <c r="AU28" s="559"/>
      <c r="AV28" s="559"/>
      <c r="AW28" s="559"/>
      <c r="AX28" s="559"/>
      <c r="AY28" s="559"/>
      <c r="AZ28" s="559"/>
      <c r="BA28" s="616"/>
      <c r="BB28" s="11"/>
      <c r="BC28" s="11"/>
      <c r="BD28" s="295"/>
      <c r="BE28" s="314" t="s">
        <v>211</v>
      </c>
      <c r="BF28" s="314"/>
      <c r="BG28" s="314"/>
      <c r="BH28" s="314"/>
      <c r="BI28" s="314"/>
      <c r="BJ28" s="296"/>
      <c r="BK28" s="312"/>
      <c r="BL28" s="294" t="s">
        <v>39</v>
      </c>
      <c r="BM28" s="51"/>
      <c r="BN28" s="51"/>
      <c r="BO28" s="51"/>
      <c r="BP28" s="51"/>
      <c r="BQ28" s="51"/>
      <c r="BR28" s="21"/>
      <c r="BS28" s="21"/>
      <c r="BT28" s="21"/>
      <c r="BU28" s="11"/>
    </row>
    <row r="29" spans="1:73" ht="13.5" customHeight="1">
      <c r="A29" s="11"/>
      <c r="B29" s="84" t="s">
        <v>25</v>
      </c>
      <c r="C29" s="85" t="s">
        <v>26</v>
      </c>
      <c r="D29" s="85"/>
      <c r="E29" s="85"/>
      <c r="F29" s="85"/>
      <c r="G29" s="85"/>
      <c r="H29" s="85"/>
      <c r="I29" s="85"/>
      <c r="J29" s="86" t="s">
        <v>27</v>
      </c>
      <c r="K29" s="85" t="s">
        <v>28</v>
      </c>
      <c r="L29" s="28"/>
      <c r="M29" s="28"/>
      <c r="N29" s="28"/>
      <c r="O29" s="28"/>
      <c r="P29" s="28"/>
      <c r="Q29" s="28"/>
      <c r="R29" s="87"/>
      <c r="S29" s="11"/>
      <c r="T29" s="12"/>
      <c r="U29" s="88" t="s">
        <v>59</v>
      </c>
      <c r="V29" s="89"/>
      <c r="W29" s="90"/>
      <c r="X29" s="157"/>
      <c r="Y29" s="157"/>
      <c r="Z29" s="40">
        <f t="shared" si="1"/>
        <v>0</v>
      </c>
      <c r="AA29" s="11"/>
      <c r="AB29" s="761"/>
      <c r="AC29" s="763" t="s">
        <v>71</v>
      </c>
      <c r="AD29" s="10" t="s">
        <v>72</v>
      </c>
      <c r="AE29" s="635"/>
      <c r="AF29" s="636"/>
      <c r="AG29" s="11"/>
      <c r="AH29" s="11"/>
      <c r="AI29" s="11"/>
      <c r="AJ29" s="11"/>
      <c r="AK29" s="32"/>
      <c r="AL29" s="617"/>
      <c r="AM29" s="617"/>
      <c r="AN29" s="617"/>
      <c r="AO29" s="617"/>
      <c r="AP29" s="617"/>
      <c r="AQ29" s="617"/>
      <c r="AR29" s="617"/>
      <c r="AS29" s="617"/>
      <c r="AT29" s="617"/>
      <c r="AU29" s="617"/>
      <c r="AV29" s="617"/>
      <c r="AW29" s="617"/>
      <c r="AX29" s="617"/>
      <c r="AY29" s="617"/>
      <c r="AZ29" s="617"/>
      <c r="BA29" s="618"/>
      <c r="BB29" s="11"/>
      <c r="BC29" s="11"/>
      <c r="BD29" s="186"/>
      <c r="BE29" s="294"/>
      <c r="BF29" s="296"/>
      <c r="BG29" s="296"/>
      <c r="BH29" s="296"/>
      <c r="BI29" s="296"/>
      <c r="BJ29" s="296"/>
      <c r="BK29" s="314" t="s">
        <v>210</v>
      </c>
      <c r="BL29" s="294"/>
      <c r="BM29" s="294"/>
      <c r="BN29" s="294"/>
      <c r="BO29" s="51"/>
      <c r="BP29" s="312"/>
      <c r="BQ29" s="297" t="s">
        <v>165</v>
      </c>
      <c r="BR29" s="312"/>
      <c r="BS29" s="297" t="s">
        <v>40</v>
      </c>
      <c r="BT29" s="51"/>
      <c r="BU29" s="11"/>
    </row>
    <row r="30" spans="1:73" ht="13.5" customHeight="1">
      <c r="A30" s="11"/>
      <c r="B30" s="32"/>
      <c r="C30" s="757"/>
      <c r="D30" s="758"/>
      <c r="E30" s="759"/>
      <c r="F30" s="33"/>
      <c r="G30" s="33"/>
      <c r="H30" s="33"/>
      <c r="I30" s="33"/>
      <c r="J30" s="91"/>
      <c r="K30" s="92" t="s">
        <v>29</v>
      </c>
      <c r="L30" s="181"/>
      <c r="M30" s="92" t="s">
        <v>30</v>
      </c>
      <c r="N30" s="93"/>
      <c r="O30" s="92" t="s">
        <v>31</v>
      </c>
      <c r="P30" s="181"/>
      <c r="Q30" s="92" t="s">
        <v>30</v>
      </c>
      <c r="R30" s="34"/>
      <c r="S30" s="11"/>
      <c r="T30" s="12"/>
      <c r="U30" s="88" t="s">
        <v>119</v>
      </c>
      <c r="V30" s="89"/>
      <c r="W30" s="90"/>
      <c r="X30" s="157"/>
      <c r="Y30" s="157"/>
      <c r="Z30" s="40">
        <f t="shared" si="1"/>
        <v>0</v>
      </c>
      <c r="AA30" s="11"/>
      <c r="AB30" s="761"/>
      <c r="AC30" s="764"/>
      <c r="AD30" s="10" t="s">
        <v>73</v>
      </c>
      <c r="AE30" s="635"/>
      <c r="AF30" s="636"/>
      <c r="AG30" s="11"/>
      <c r="AH30" s="11"/>
      <c r="AI30" s="11"/>
      <c r="AJ30" s="11"/>
      <c r="AK30" s="206" t="s">
        <v>178</v>
      </c>
      <c r="AL30" s="28"/>
      <c r="AM30" s="28"/>
      <c r="AN30" s="28"/>
      <c r="AO30" s="28"/>
      <c r="AP30" s="28"/>
      <c r="AQ30" s="28"/>
      <c r="AR30" s="243">
        <f>J27</f>
        <v>0</v>
      </c>
      <c r="AS30" s="144" t="s">
        <v>185</v>
      </c>
      <c r="AT30" s="28"/>
      <c r="AU30" s="28"/>
      <c r="AV30" s="145"/>
      <c r="AW30" s="28"/>
      <c r="AX30" s="28"/>
      <c r="AY30" s="28"/>
      <c r="AZ30" s="28"/>
      <c r="BA30" s="146"/>
      <c r="BB30" s="11"/>
      <c r="BC30" s="11"/>
      <c r="BD30" s="280"/>
      <c r="BE30" s="314" t="s">
        <v>212</v>
      </c>
      <c r="BF30" s="314"/>
      <c r="BG30" s="314"/>
      <c r="BH30" s="314"/>
      <c r="BI30" s="314"/>
      <c r="BJ30" s="296"/>
      <c r="BK30" s="312"/>
      <c r="BL30" s="294" t="s">
        <v>42</v>
      </c>
      <c r="BM30" s="51"/>
      <c r="BN30" s="51"/>
      <c r="BO30" s="51"/>
      <c r="BP30" s="51"/>
      <c r="BQ30" s="51"/>
      <c r="BR30" s="21"/>
      <c r="BS30" s="21"/>
      <c r="BT30" s="21"/>
      <c r="BU30" s="11"/>
    </row>
    <row r="31" spans="1:73" ht="13.5" customHeight="1">
      <c r="A31" s="11"/>
      <c r="B31" s="94" t="s">
        <v>219</v>
      </c>
      <c r="C31" s="95"/>
      <c r="D31" s="95"/>
      <c r="E31" s="95"/>
      <c r="F31" s="95"/>
      <c r="G31" s="95"/>
      <c r="H31" s="95"/>
      <c r="I31" s="95"/>
      <c r="J31" s="96" t="s">
        <v>56</v>
      </c>
      <c r="K31" s="96"/>
      <c r="L31" s="95"/>
      <c r="M31" s="95"/>
      <c r="N31" s="95"/>
      <c r="O31" s="95"/>
      <c r="P31" s="95"/>
      <c r="Q31" s="95"/>
      <c r="R31" s="11"/>
      <c r="S31" s="11"/>
      <c r="T31" s="12"/>
      <c r="U31" s="709" t="s">
        <v>171</v>
      </c>
      <c r="V31" s="710"/>
      <c r="W31" s="711"/>
      <c r="X31" s="157"/>
      <c r="Y31" s="157"/>
      <c r="Z31" s="40">
        <f t="shared" si="1"/>
        <v>0</v>
      </c>
      <c r="AA31" s="11"/>
      <c r="AB31" s="761"/>
      <c r="AC31" s="765"/>
      <c r="AD31" s="10" t="s">
        <v>74</v>
      </c>
      <c r="AE31" s="635"/>
      <c r="AF31" s="636"/>
      <c r="AG31" s="11"/>
      <c r="AH31" s="11"/>
      <c r="AI31" s="11"/>
      <c r="AJ31" s="11"/>
      <c r="AK31" s="12"/>
      <c r="AL31" s="11"/>
      <c r="AM31" s="11"/>
      <c r="AN31" s="11"/>
      <c r="AO31" s="11"/>
      <c r="AP31" s="11"/>
      <c r="AQ31" s="11"/>
      <c r="AR31" s="11"/>
      <c r="AS31" s="14"/>
      <c r="AT31" s="11"/>
      <c r="AU31" s="11"/>
      <c r="AV31" s="11"/>
      <c r="AW31" s="11"/>
      <c r="AX31" s="11"/>
      <c r="AY31" s="11"/>
      <c r="AZ31" s="11"/>
      <c r="BA31" s="11"/>
      <c r="BB31" s="11"/>
      <c r="BC31" s="11"/>
      <c r="BD31" s="186"/>
      <c r="BE31" s="51"/>
      <c r="BF31" s="51"/>
      <c r="BG31" s="51"/>
      <c r="BH31" s="51"/>
      <c r="BI31" s="51"/>
      <c r="BJ31" s="51"/>
      <c r="BK31" s="314" t="s">
        <v>210</v>
      </c>
      <c r="BL31" s="294"/>
      <c r="BM31" s="294"/>
      <c r="BN31" s="294"/>
      <c r="BO31" s="51"/>
      <c r="BP31" s="312"/>
      <c r="BQ31" s="297" t="s">
        <v>165</v>
      </c>
      <c r="BR31" s="312"/>
      <c r="BS31" s="297" t="s">
        <v>43</v>
      </c>
      <c r="BT31" s="51"/>
      <c r="BU31" s="11"/>
    </row>
    <row r="32" spans="1:73" ht="15" customHeight="1">
      <c r="A32" s="11"/>
      <c r="B32" s="97"/>
      <c r="C32" s="95"/>
      <c r="D32" s="95"/>
      <c r="E32" s="95"/>
      <c r="F32" s="95"/>
      <c r="G32" s="95"/>
      <c r="H32" s="95"/>
      <c r="I32" s="95"/>
      <c r="J32" s="95" t="s">
        <v>57</v>
      </c>
      <c r="K32" s="96"/>
      <c r="L32" s="95"/>
      <c r="M32" s="95"/>
      <c r="N32" s="95"/>
      <c r="O32" s="95"/>
      <c r="P32" s="95"/>
      <c r="Q32" s="95"/>
      <c r="R32" s="11"/>
      <c r="S32" s="11"/>
      <c r="T32" s="12"/>
      <c r="U32" s="39" t="s">
        <v>98</v>
      </c>
      <c r="V32" s="98"/>
      <c r="W32" s="99"/>
      <c r="X32" s="160"/>
      <c r="Y32" s="160"/>
      <c r="Z32" s="66">
        <f t="shared" si="1"/>
        <v>0</v>
      </c>
      <c r="AA32" s="11"/>
      <c r="AB32" s="762"/>
      <c r="AC32" s="496"/>
      <c r="AD32" s="107" t="s">
        <v>75</v>
      </c>
      <c r="AE32" s="712">
        <f>SUM(AE28:AE31)</f>
        <v>0</v>
      </c>
      <c r="AF32" s="713"/>
      <c r="AG32" s="11"/>
      <c r="AH32" s="11"/>
      <c r="AI32" s="11"/>
      <c r="AJ32" s="11"/>
      <c r="AK32" s="217"/>
      <c r="AL32" s="21"/>
      <c r="AM32" s="21"/>
      <c r="AN32" s="21"/>
      <c r="AO32" s="21"/>
      <c r="AP32" s="21"/>
      <c r="AQ32" s="21"/>
      <c r="AR32" s="218"/>
      <c r="AS32" s="218"/>
      <c r="AT32" s="21"/>
      <c r="AU32" s="21"/>
      <c r="AV32" s="21"/>
      <c r="AW32" s="21"/>
      <c r="AX32" s="21"/>
      <c r="AY32" s="21"/>
      <c r="AZ32" s="21"/>
      <c r="BA32" s="21"/>
      <c r="BB32" s="11"/>
      <c r="BC32" s="11"/>
      <c r="BD32" s="186"/>
      <c r="BE32" s="51"/>
      <c r="BF32" s="51"/>
      <c r="BG32" s="294"/>
      <c r="BH32" s="51"/>
      <c r="BI32" s="298"/>
      <c r="BJ32" s="297"/>
      <c r="BK32" s="298"/>
      <c r="BL32" s="297"/>
      <c r="BM32" s="51"/>
      <c r="BN32" s="21"/>
      <c r="BO32" s="288"/>
      <c r="BP32" s="21"/>
      <c r="BQ32" s="21"/>
      <c r="BR32" s="21"/>
      <c r="BS32" s="11"/>
      <c r="BT32" s="11"/>
      <c r="BU32" s="11"/>
    </row>
    <row r="33" spans="1:73" ht="13.5" customHeight="1">
      <c r="A33" s="11"/>
      <c r="B33" s="100" t="s">
        <v>116</v>
      </c>
      <c r="C33" s="17"/>
      <c r="D33" s="11"/>
      <c r="E33" s="11"/>
      <c r="F33" s="11"/>
      <c r="G33" s="11"/>
      <c r="H33" s="11"/>
      <c r="I33" s="11"/>
      <c r="J33" s="11"/>
      <c r="K33" s="14"/>
      <c r="L33" s="11"/>
      <c r="M33" s="11"/>
      <c r="N33" s="11"/>
      <c r="O33" s="11"/>
      <c r="P33" s="11"/>
      <c r="Q33" s="11"/>
      <c r="R33" s="11"/>
      <c r="S33" s="11"/>
      <c r="T33" s="12"/>
      <c r="U33" s="70" t="s">
        <v>60</v>
      </c>
      <c r="V33" s="71"/>
      <c r="W33" s="72"/>
      <c r="X33" s="73">
        <f>SUM(X23:X32)</f>
        <v>0</v>
      </c>
      <c r="Y33" s="73">
        <f>SUM(Y23:Y32)</f>
        <v>0</v>
      </c>
      <c r="Z33" s="74">
        <f t="shared" si="1"/>
        <v>0</v>
      </c>
      <c r="AA33" s="11"/>
      <c r="AB33" s="719" t="s">
        <v>136</v>
      </c>
      <c r="AC33" s="497" t="s">
        <v>77</v>
      </c>
      <c r="AD33" s="498"/>
      <c r="AE33" s="682"/>
      <c r="AF33" s="683"/>
      <c r="AG33" s="11"/>
      <c r="AH33" s="11"/>
      <c r="AI33" s="11"/>
      <c r="AJ33" s="11"/>
      <c r="AK33" s="219" t="s">
        <v>162</v>
      </c>
      <c r="AL33" s="47"/>
      <c r="AM33" s="102"/>
      <c r="AN33" s="102"/>
      <c r="AO33" s="21"/>
      <c r="AP33" s="102"/>
      <c r="AQ33" s="102"/>
      <c r="AR33" s="102"/>
      <c r="AS33" s="11"/>
      <c r="AT33" s="11"/>
      <c r="AU33" s="11"/>
      <c r="AV33" s="21"/>
      <c r="AW33" s="21"/>
      <c r="AX33" s="21"/>
      <c r="AY33" s="21"/>
      <c r="AZ33" s="21"/>
      <c r="BA33" s="21"/>
      <c r="BB33" s="11"/>
      <c r="BC33" s="278"/>
      <c r="BD33" s="219"/>
      <c r="BE33" s="21"/>
      <c r="BF33" s="21"/>
      <c r="BG33" s="21"/>
      <c r="BH33" s="21"/>
      <c r="BI33" s="300"/>
      <c r="BJ33" s="21"/>
      <c r="BK33" s="11"/>
      <c r="BL33" s="11"/>
      <c r="BM33" s="11"/>
      <c r="BN33" s="11"/>
      <c r="BO33" s="11"/>
      <c r="BP33" s="11"/>
      <c r="BQ33" s="11"/>
      <c r="BR33" s="11"/>
      <c r="BS33" s="11"/>
      <c r="BT33" s="11"/>
      <c r="BU33" s="11"/>
    </row>
    <row r="34" spans="1:73" ht="13.5" customHeight="1">
      <c r="A34" s="11"/>
      <c r="B34" s="100" t="s">
        <v>117</v>
      </c>
      <c r="C34" s="17"/>
      <c r="D34" s="11"/>
      <c r="E34" s="11"/>
      <c r="F34" s="11"/>
      <c r="G34" s="11"/>
      <c r="H34" s="11"/>
      <c r="I34" s="11"/>
      <c r="J34" s="11"/>
      <c r="K34" s="11"/>
      <c r="L34" s="11"/>
      <c r="M34" s="11"/>
      <c r="N34" s="11"/>
      <c r="O34" s="11"/>
      <c r="P34" s="11"/>
      <c r="Q34" s="11"/>
      <c r="R34" s="11"/>
      <c r="S34" s="11"/>
      <c r="T34" s="12"/>
      <c r="U34" s="147"/>
      <c r="V34" s="47"/>
      <c r="W34" s="47"/>
      <c r="X34" s="690">
        <f>IF(AND(X19=X33,Y19=Y33,Z19=W43),"","「Ａ」「Ｂ」「Ｃ」の数量を一致させて下さい")</f>
      </c>
      <c r="Y34" s="691"/>
      <c r="Z34" s="691"/>
      <c r="AA34" s="11"/>
      <c r="AB34" s="720"/>
      <c r="AC34" s="80"/>
      <c r="AD34" s="103" t="s">
        <v>58</v>
      </c>
      <c r="AE34" s="635"/>
      <c r="AF34" s="636"/>
      <c r="AG34" s="11"/>
      <c r="AH34" s="11"/>
      <c r="AI34" s="11"/>
      <c r="AJ34" s="11"/>
      <c r="AK34" s="68"/>
      <c r="AL34" s="220" t="s">
        <v>14</v>
      </c>
      <c r="AM34" s="221"/>
      <c r="AN34" s="221"/>
      <c r="AO34" s="221"/>
      <c r="AP34" s="245"/>
      <c r="AQ34" s="105" t="s">
        <v>15</v>
      </c>
      <c r="AR34" s="11"/>
      <c r="AS34" s="11"/>
      <c r="AT34" s="219"/>
      <c r="AU34" s="21"/>
      <c r="AV34" s="21"/>
      <c r="AW34" s="21"/>
      <c r="AX34" s="21"/>
      <c r="AY34" s="21"/>
      <c r="AZ34" s="21"/>
      <c r="BA34" s="21"/>
      <c r="BB34" s="11"/>
      <c r="BC34" s="278"/>
      <c r="BD34" s="219" t="s">
        <v>339</v>
      </c>
      <c r="BE34" s="21"/>
      <c r="BF34" s="21"/>
      <c r="BG34" s="21"/>
      <c r="BH34" s="21"/>
      <c r="BI34" s="300"/>
      <c r="BJ34" s="21"/>
      <c r="BK34" s="11"/>
      <c r="BL34" s="11"/>
      <c r="BM34" s="11"/>
      <c r="BN34" s="11"/>
      <c r="BO34" s="11"/>
      <c r="BP34" s="11"/>
      <c r="BQ34" s="11"/>
      <c r="BR34" s="11"/>
      <c r="BS34" s="11"/>
      <c r="BT34" s="11"/>
      <c r="BU34" s="11"/>
    </row>
    <row r="35" spans="1:73" ht="13.5" customHeight="1">
      <c r="A35" s="11"/>
      <c r="B35" s="95" t="s">
        <v>186</v>
      </c>
      <c r="C35" s="13"/>
      <c r="D35" s="13"/>
      <c r="E35" s="13"/>
      <c r="F35" s="13"/>
      <c r="G35" s="13"/>
      <c r="H35" s="13"/>
      <c r="I35" s="13"/>
      <c r="J35" s="13"/>
      <c r="K35" s="13"/>
      <c r="L35" s="13"/>
      <c r="M35" s="13"/>
      <c r="N35" s="13"/>
      <c r="O35" s="13"/>
      <c r="P35" s="13"/>
      <c r="Q35" s="13"/>
      <c r="R35" s="13"/>
      <c r="S35" s="11"/>
      <c r="T35" s="12"/>
      <c r="U35" s="17" t="s">
        <v>143</v>
      </c>
      <c r="V35" s="17"/>
      <c r="W35" s="11"/>
      <c r="X35" s="692"/>
      <c r="Y35" s="692"/>
      <c r="Z35" s="692"/>
      <c r="AA35" s="11"/>
      <c r="AB35" s="720"/>
      <c r="AC35" s="80"/>
      <c r="AD35" s="103" t="s">
        <v>59</v>
      </c>
      <c r="AE35" s="635"/>
      <c r="AF35" s="636"/>
      <c r="AG35" s="11"/>
      <c r="AH35" s="11"/>
      <c r="AI35" s="11"/>
      <c r="AJ35" s="11"/>
      <c r="AK35" s="47"/>
      <c r="AL35" s="212" t="s">
        <v>16</v>
      </c>
      <c r="AM35" s="198"/>
      <c r="AN35" s="198"/>
      <c r="AO35" s="198"/>
      <c r="AP35" s="246">
        <f>IF(AP34="","",AP36-AP34)</f>
      </c>
      <c r="AQ35" s="223" t="s">
        <v>15</v>
      </c>
      <c r="AR35" s="21"/>
      <c r="AS35" s="21"/>
      <c r="AT35" s="224"/>
      <c r="AU35" s="225"/>
      <c r="AV35" s="225"/>
      <c r="AW35" s="225"/>
      <c r="AX35" s="225"/>
      <c r="AY35" s="21"/>
      <c r="AZ35" s="21"/>
      <c r="BA35" s="21"/>
      <c r="BB35" s="11"/>
      <c r="BC35" s="11"/>
      <c r="BD35" s="219" t="s">
        <v>46</v>
      </c>
      <c r="BE35" s="70" t="s">
        <v>129</v>
      </c>
      <c r="BF35" s="301"/>
      <c r="BG35" s="301"/>
      <c r="BH35" s="301"/>
      <c r="BI35" s="315"/>
      <c r="BJ35" s="316"/>
      <c r="BK35" s="746" t="str">
        <f>IF(BJ35="","1.ある・2.ない",IF(BJ35=1,"1.ある",IF(BJ35=2,"2.ない","")))</f>
        <v>1.ある・2.ない</v>
      </c>
      <c r="BL35" s="747"/>
      <c r="BM35" s="748"/>
      <c r="BN35" s="11"/>
      <c r="BO35" s="11"/>
      <c r="BP35" s="11"/>
      <c r="BQ35" s="11"/>
      <c r="BR35" s="11"/>
      <c r="BS35" s="11"/>
      <c r="BT35" s="11"/>
      <c r="BU35" s="11"/>
    </row>
    <row r="36" spans="1:73" ht="13.5" customHeight="1">
      <c r="A36" s="11"/>
      <c r="B36" s="184" t="s">
        <v>191</v>
      </c>
      <c r="C36" s="30"/>
      <c r="D36" s="30"/>
      <c r="E36" s="30"/>
      <c r="F36" s="148" t="s">
        <v>181</v>
      </c>
      <c r="G36" s="30"/>
      <c r="H36" s="30"/>
      <c r="I36" s="149"/>
      <c r="J36" s="148" t="s">
        <v>183</v>
      </c>
      <c r="K36" s="150"/>
      <c r="L36" s="148" t="s">
        <v>184</v>
      </c>
      <c r="M36" s="30"/>
      <c r="N36" s="30"/>
      <c r="O36" s="30"/>
      <c r="P36" s="30"/>
      <c r="Q36" s="30"/>
      <c r="R36" s="151"/>
      <c r="S36" s="11"/>
      <c r="T36" s="12"/>
      <c r="U36" s="3" t="s">
        <v>107</v>
      </c>
      <c r="V36" s="4"/>
      <c r="W36" s="5" t="s">
        <v>36</v>
      </c>
      <c r="X36" s="6" t="s">
        <v>168</v>
      </c>
      <c r="Y36" s="7" t="s">
        <v>93</v>
      </c>
      <c r="Z36" s="8" t="s">
        <v>94</v>
      </c>
      <c r="AA36" s="11"/>
      <c r="AB36" s="720"/>
      <c r="AC36" s="80"/>
      <c r="AD36" s="103" t="s">
        <v>120</v>
      </c>
      <c r="AE36" s="635"/>
      <c r="AF36" s="636"/>
      <c r="AG36" s="11"/>
      <c r="AH36" s="11"/>
      <c r="AI36" s="11"/>
      <c r="AJ36" s="11"/>
      <c r="AK36" s="47"/>
      <c r="AL36" s="70" t="s">
        <v>160</v>
      </c>
      <c r="AM36" s="113"/>
      <c r="AN36" s="113"/>
      <c r="AO36" s="113"/>
      <c r="AP36" s="247">
        <v>100</v>
      </c>
      <c r="AQ36" s="226" t="s">
        <v>15</v>
      </c>
      <c r="AR36" s="21"/>
      <c r="AS36" s="21"/>
      <c r="AT36" s="224"/>
      <c r="AU36" s="225"/>
      <c r="AV36" s="225"/>
      <c r="AW36" s="225"/>
      <c r="AX36" s="225"/>
      <c r="AY36" s="21"/>
      <c r="AZ36" s="21"/>
      <c r="BA36" s="21"/>
      <c r="BB36" s="11"/>
      <c r="BC36" s="11"/>
      <c r="BD36" s="219"/>
      <c r="BE36" s="11"/>
      <c r="BF36" s="11"/>
      <c r="BG36" s="21"/>
      <c r="BH36" s="21"/>
      <c r="BI36" s="21"/>
      <c r="BJ36" s="21"/>
      <c r="BK36" s="21"/>
      <c r="BL36" s="21"/>
      <c r="BM36" s="21"/>
      <c r="BN36" s="21"/>
      <c r="BO36" s="21"/>
      <c r="BP36" s="21"/>
      <c r="BQ36" s="11"/>
      <c r="BR36" s="11"/>
      <c r="BS36" s="11"/>
      <c r="BT36" s="11"/>
      <c r="BU36" s="11"/>
    </row>
    <row r="37" spans="1:73" ht="13.5" customHeight="1">
      <c r="A37" s="11"/>
      <c r="B37" s="175"/>
      <c r="C37" s="704" t="str">
        <f>IF(B37="","1.新規・2.兼用･3.再生",IF(B37=1,"新規",IF(B37=2,"兼用",IF(B37=3,"再生",""))))</f>
        <v>1.新規・2.兼用･3.再生</v>
      </c>
      <c r="D37" s="694"/>
      <c r="E37" s="702"/>
      <c r="F37" s="176"/>
      <c r="G37" s="701" t="str">
        <f>IF(F37="","1.ﾊﾞｯﾁ式・2.連続式",IF('工場・発生材'!F37=1,"ﾊﾞｯﾁ式",IF('工場・発生材'!F37=2,"連続式","")))</f>
        <v>1.ﾊﾞｯﾁ式・2.連続式</v>
      </c>
      <c r="H37" s="694"/>
      <c r="I37" s="702"/>
      <c r="J37" s="178"/>
      <c r="K37" s="46" t="s">
        <v>32</v>
      </c>
      <c r="L37" s="180"/>
      <c r="M37" s="693" t="str">
        <f>IF(L37="","1.ﾄﾞﾗﾑﾐｷｼﾝｸﾞ・2.併設加熱混合式・3.間接加熱混合式",IF(L37=1,"ﾄﾞﾗﾑﾐｷｼﾝｸﾞ",IF(L37=2,"併設加熱混合式",IF(L37=3,"間接加熱混合方式",""))))</f>
        <v>1.ﾄﾞﾗﾑﾐｷｼﾝｸﾞ・2.併設加熱混合式・3.間接加熱混合式</v>
      </c>
      <c r="N37" s="694"/>
      <c r="O37" s="694"/>
      <c r="P37" s="694"/>
      <c r="Q37" s="694"/>
      <c r="R37" s="695"/>
      <c r="S37" s="11"/>
      <c r="T37" s="12"/>
      <c r="U37" s="80" t="s">
        <v>90</v>
      </c>
      <c r="V37" s="44"/>
      <c r="W37" s="158"/>
      <c r="X37" s="161"/>
      <c r="Y37" s="162"/>
      <c r="Z37" s="163"/>
      <c r="AA37" s="11"/>
      <c r="AB37" s="720"/>
      <c r="AC37" s="39"/>
      <c r="AD37" s="511" t="s">
        <v>172</v>
      </c>
      <c r="AE37" s="707"/>
      <c r="AF37" s="708"/>
      <c r="AG37" s="11"/>
      <c r="AH37" s="11"/>
      <c r="AI37" s="11"/>
      <c r="AJ37" s="11"/>
      <c r="AK37" s="47"/>
      <c r="AL37" s="47"/>
      <c r="AM37" s="47"/>
      <c r="AN37" s="47"/>
      <c r="AO37" s="47"/>
      <c r="AP37" s="227"/>
      <c r="AQ37" s="47"/>
      <c r="AR37" s="21"/>
      <c r="AS37" s="21"/>
      <c r="AT37" s="224"/>
      <c r="AU37" s="225"/>
      <c r="AV37" s="225"/>
      <c r="AW37" s="225"/>
      <c r="AX37" s="225"/>
      <c r="AY37" s="21"/>
      <c r="AZ37" s="21"/>
      <c r="BA37" s="21"/>
      <c r="BB37" s="278"/>
      <c r="BC37" s="11"/>
      <c r="BD37" s="219"/>
      <c r="BE37" s="254" t="s">
        <v>214</v>
      </c>
      <c r="BF37" s="11"/>
      <c r="BG37" s="21"/>
      <c r="BH37" s="21"/>
      <c r="BI37" s="21"/>
      <c r="BJ37" s="21"/>
      <c r="BK37" s="21"/>
      <c r="BL37" s="21"/>
      <c r="BM37" s="21"/>
      <c r="BN37" s="21"/>
      <c r="BO37" s="21"/>
      <c r="BP37" s="21"/>
      <c r="BQ37" s="11"/>
      <c r="BR37" s="11"/>
      <c r="BS37" s="11"/>
      <c r="BT37" s="11"/>
      <c r="BU37" s="11"/>
    </row>
    <row r="38" spans="1:73" ht="13.5" customHeight="1">
      <c r="A38" s="11"/>
      <c r="B38" s="167"/>
      <c r="C38" s="670" t="str">
        <f>IF(B38="","1.新規・2.兼用･3.再生",IF(B38=1,"新規",IF(B38=2,"兼用",IF(B38=3,"再生",""))))</f>
        <v>1.新規・2.兼用･3.再生</v>
      </c>
      <c r="D38" s="671"/>
      <c r="E38" s="672"/>
      <c r="F38" s="177"/>
      <c r="G38" s="703" t="str">
        <f>IF(F38="","1.ﾊﾞｯﾁ式・2.連続式",IF('工場・発生材'!F38=1,"ﾊﾞｯﾁ式",IF('工場・発生材'!F38=2,"連続式","")))</f>
        <v>1.ﾊﾞｯﾁ式・2.連続式</v>
      </c>
      <c r="H38" s="671"/>
      <c r="I38" s="672"/>
      <c r="J38" s="179"/>
      <c r="K38" s="107" t="s">
        <v>32</v>
      </c>
      <c r="L38" s="493"/>
      <c r="M38" s="699" t="str">
        <f>IF(L38="","1.ﾄﾞﾗﾑﾐｷｼﾝｸﾞ・2.併設加熱混合式・3.間接加熱混合式",IF(L38=1,"ﾄﾞﾗﾑﾐｷｼﾝｸﾞ",IF(L38=2,"併設加熱混合式",IF(L38=3,"間接加熱混合方式",""))))</f>
        <v>1.ﾄﾞﾗﾑﾐｷｼﾝｸﾞ・2.併設加熱混合式・3.間接加熱混合式</v>
      </c>
      <c r="N38" s="671"/>
      <c r="O38" s="671"/>
      <c r="P38" s="671"/>
      <c r="Q38" s="671"/>
      <c r="R38" s="700"/>
      <c r="S38" s="11"/>
      <c r="T38" s="12"/>
      <c r="U38" s="80" t="s">
        <v>91</v>
      </c>
      <c r="V38" s="44"/>
      <c r="W38" s="158"/>
      <c r="X38" s="161"/>
      <c r="Y38" s="162"/>
      <c r="Z38" s="163"/>
      <c r="AA38" s="11"/>
      <c r="AB38" s="720"/>
      <c r="AC38" s="679" t="s">
        <v>74</v>
      </c>
      <c r="AD38" s="512" t="s">
        <v>78</v>
      </c>
      <c r="AE38" s="682"/>
      <c r="AF38" s="683"/>
      <c r="AG38" s="11"/>
      <c r="AH38" s="11"/>
      <c r="AI38" s="11"/>
      <c r="AJ38" s="11"/>
      <c r="AK38" s="47"/>
      <c r="AL38" s="47"/>
      <c r="AM38" s="47"/>
      <c r="AN38" s="47"/>
      <c r="AO38" s="47"/>
      <c r="AP38" s="228"/>
      <c r="AQ38" s="102"/>
      <c r="AR38" s="21"/>
      <c r="AS38" s="21"/>
      <c r="AT38" s="47"/>
      <c r="AU38" s="228"/>
      <c r="AV38" s="21"/>
      <c r="AW38" s="11"/>
      <c r="AX38" s="11"/>
      <c r="AY38" s="11"/>
      <c r="AZ38" s="11"/>
      <c r="BA38" s="11"/>
      <c r="BB38" s="278"/>
      <c r="BC38" s="11"/>
      <c r="BD38" s="219"/>
      <c r="BE38" s="302" t="s">
        <v>215</v>
      </c>
      <c r="BF38" s="11"/>
      <c r="BG38" s="21"/>
      <c r="BH38" s="21"/>
      <c r="BI38" s="21"/>
      <c r="BJ38" s="21"/>
      <c r="BK38" s="21"/>
      <c r="BL38" s="21"/>
      <c r="BM38" s="21"/>
      <c r="BN38" s="21"/>
      <c r="BO38" s="21"/>
      <c r="BP38" s="21"/>
      <c r="BQ38" s="11"/>
      <c r="BR38" s="11"/>
      <c r="BS38" s="11"/>
      <c r="BT38" s="11"/>
      <c r="BU38" s="11"/>
    </row>
    <row r="39" spans="1:73" ht="13.5" customHeight="1" thickBot="1">
      <c r="A39" s="11"/>
      <c r="B39" s="94" t="s">
        <v>316</v>
      </c>
      <c r="C39" s="95"/>
      <c r="D39" s="109"/>
      <c r="E39" s="110"/>
      <c r="F39" s="11"/>
      <c r="G39" s="11"/>
      <c r="H39" s="11"/>
      <c r="I39" s="11"/>
      <c r="J39" s="11"/>
      <c r="K39" s="14"/>
      <c r="L39" s="11"/>
      <c r="M39" s="11"/>
      <c r="N39" s="11"/>
      <c r="O39" s="11"/>
      <c r="P39" s="11"/>
      <c r="Q39" s="11"/>
      <c r="R39" s="11"/>
      <c r="S39" s="11"/>
      <c r="T39" s="12"/>
      <c r="U39" s="675" t="s">
        <v>96</v>
      </c>
      <c r="V39" s="676"/>
      <c r="W39" s="158"/>
      <c r="X39" s="161"/>
      <c r="Y39" s="162"/>
      <c r="Z39" s="163"/>
      <c r="AA39" s="11"/>
      <c r="AB39" s="720"/>
      <c r="AC39" s="680"/>
      <c r="AD39" s="9" t="s">
        <v>79</v>
      </c>
      <c r="AE39" s="635"/>
      <c r="AF39" s="636"/>
      <c r="AG39" s="11"/>
      <c r="AH39" s="11"/>
      <c r="AI39" s="11"/>
      <c r="AJ39" s="11"/>
      <c r="AK39" s="219" t="s">
        <v>166</v>
      </c>
      <c r="AL39" s="47"/>
      <c r="AM39" s="47"/>
      <c r="AN39" s="47"/>
      <c r="AO39" s="47"/>
      <c r="AP39" s="228"/>
      <c r="AQ39" s="228"/>
      <c r="AR39" s="102"/>
      <c r="AS39" s="14"/>
      <c r="AT39" s="235" t="s">
        <v>161</v>
      </c>
      <c r="AU39" s="235"/>
      <c r="AV39" s="236"/>
      <c r="AW39" s="228"/>
      <c r="AX39" s="21"/>
      <c r="AY39" s="233"/>
      <c r="AZ39" s="47"/>
      <c r="BA39" s="11"/>
      <c r="BB39" s="11"/>
      <c r="BC39" s="11"/>
      <c r="BD39" s="219"/>
      <c r="BE39" s="664" t="s">
        <v>327</v>
      </c>
      <c r="BF39" s="665"/>
      <c r="BG39" s="665"/>
      <c r="BH39" s="665"/>
      <c r="BI39" s="665"/>
      <c r="BJ39" s="665"/>
      <c r="BK39" s="665"/>
      <c r="BL39" s="665"/>
      <c r="BM39" s="666" t="s">
        <v>130</v>
      </c>
      <c r="BN39" s="614"/>
      <c r="BO39" s="614"/>
      <c r="BP39" s="614"/>
      <c r="BQ39" s="667"/>
      <c r="BR39" s="614" t="s">
        <v>128</v>
      </c>
      <c r="BS39" s="614"/>
      <c r="BT39" s="615"/>
      <c r="BU39" s="11"/>
    </row>
    <row r="40" spans="1:73" ht="13.5" customHeight="1" thickBot="1" thickTop="1">
      <c r="A40" s="11"/>
      <c r="B40" s="94" t="s">
        <v>317</v>
      </c>
      <c r="C40" s="95"/>
      <c r="D40" s="109"/>
      <c r="E40" s="110"/>
      <c r="F40" s="11"/>
      <c r="G40" s="11"/>
      <c r="H40" s="11"/>
      <c r="I40" s="11"/>
      <c r="J40" s="11"/>
      <c r="K40" s="14"/>
      <c r="L40" s="11"/>
      <c r="M40" s="11"/>
      <c r="N40" s="11"/>
      <c r="O40" s="11"/>
      <c r="P40" s="11"/>
      <c r="Q40" s="11"/>
      <c r="R40" s="11"/>
      <c r="S40" s="11"/>
      <c r="T40" s="12"/>
      <c r="U40" s="675" t="s">
        <v>97</v>
      </c>
      <c r="V40" s="676"/>
      <c r="W40" s="158"/>
      <c r="X40" s="161"/>
      <c r="Y40" s="162"/>
      <c r="Z40" s="163"/>
      <c r="AA40" s="11"/>
      <c r="AB40" s="720"/>
      <c r="AC40" s="680"/>
      <c r="AD40" s="10" t="s">
        <v>137</v>
      </c>
      <c r="AE40" s="635"/>
      <c r="AF40" s="636"/>
      <c r="AG40" s="11"/>
      <c r="AH40" s="11"/>
      <c r="AI40" s="11"/>
      <c r="AJ40" s="11"/>
      <c r="AK40" s="47"/>
      <c r="AL40" s="248" t="s">
        <v>199</v>
      </c>
      <c r="AM40" s="249"/>
      <c r="AN40" s="249"/>
      <c r="AO40" s="249"/>
      <c r="AP40" s="250" t="s">
        <v>201</v>
      </c>
      <c r="AQ40" s="249"/>
      <c r="AR40" s="251"/>
      <c r="AS40" s="11"/>
      <c r="AT40" s="12"/>
      <c r="AU40" s="248" t="s">
        <v>199</v>
      </c>
      <c r="AV40" s="250"/>
      <c r="AW40" s="249"/>
      <c r="AX40" s="251"/>
      <c r="AY40" s="255" t="s">
        <v>202</v>
      </c>
      <c r="AZ40" s="249"/>
      <c r="BA40" s="256"/>
      <c r="BB40" s="47"/>
      <c r="BC40" s="11"/>
      <c r="BD40" s="219"/>
      <c r="BE40" s="318"/>
      <c r="BF40" s="321" t="str">
        <f>IF(BE40="","1.国・2.都道府県・3.市町村",IF(BE40=1,"　1.国",IF(BE40=2,"　2.都道府県",IF(BE40=3,"　3.市町村"))))</f>
        <v>1.国・2.都道府県・3.市町村</v>
      </c>
      <c r="BG40" s="321"/>
      <c r="BH40" s="321"/>
      <c r="BI40" s="643"/>
      <c r="BJ40" s="643"/>
      <c r="BK40" s="643"/>
      <c r="BL40" s="644"/>
      <c r="BM40" s="642"/>
      <c r="BN40" s="643"/>
      <c r="BO40" s="643"/>
      <c r="BP40" s="643"/>
      <c r="BQ40" s="644"/>
      <c r="BR40" s="643"/>
      <c r="BS40" s="643"/>
      <c r="BT40" s="645"/>
      <c r="BU40" s="11"/>
    </row>
    <row r="41" spans="1:73" ht="13.5" customHeight="1" thickTop="1">
      <c r="A41" s="11"/>
      <c r="B41" s="94" t="s">
        <v>333</v>
      </c>
      <c r="C41" s="95"/>
      <c r="D41" s="109"/>
      <c r="E41" s="110"/>
      <c r="F41" s="11"/>
      <c r="G41" s="11"/>
      <c r="H41" s="11"/>
      <c r="I41" s="11"/>
      <c r="J41" s="11"/>
      <c r="K41" s="14"/>
      <c r="L41" s="11"/>
      <c r="M41" s="11"/>
      <c r="N41" s="11"/>
      <c r="O41" s="11"/>
      <c r="P41" s="11"/>
      <c r="Q41" s="11"/>
      <c r="R41" s="11"/>
      <c r="S41" s="11"/>
      <c r="T41" s="12"/>
      <c r="U41" s="80" t="s">
        <v>108</v>
      </c>
      <c r="V41" s="44"/>
      <c r="W41" s="158"/>
      <c r="X41" s="161"/>
      <c r="Y41" s="162"/>
      <c r="Z41" s="163"/>
      <c r="AA41" s="11"/>
      <c r="AB41" s="720"/>
      <c r="AC41" s="681"/>
      <c r="AD41" s="107" t="s">
        <v>81</v>
      </c>
      <c r="AE41" s="712">
        <f>SUM(AE38:AE40)</f>
        <v>0</v>
      </c>
      <c r="AF41" s="713">
        <f>SUM(AF38:AF40)</f>
        <v>0</v>
      </c>
      <c r="AG41" s="11"/>
      <c r="AH41" s="11"/>
      <c r="AI41" s="11"/>
      <c r="AJ41" s="11"/>
      <c r="AK41" s="47"/>
      <c r="AL41" s="229" t="s">
        <v>315</v>
      </c>
      <c r="AM41" s="230"/>
      <c r="AN41" s="230"/>
      <c r="AO41" s="230"/>
      <c r="AP41" s="549">
        <f>AB19</f>
        <v>0</v>
      </c>
      <c r="AQ41" s="550"/>
      <c r="AR41" s="231" t="s">
        <v>63</v>
      </c>
      <c r="AS41" s="14"/>
      <c r="AT41" s="12"/>
      <c r="AU41" s="237" t="s">
        <v>315</v>
      </c>
      <c r="AV41" s="238"/>
      <c r="AW41" s="239"/>
      <c r="AX41" s="240"/>
      <c r="AY41" s="551">
        <f>AG19</f>
        <v>0</v>
      </c>
      <c r="AZ41" s="552"/>
      <c r="BA41" s="241" t="s">
        <v>63</v>
      </c>
      <c r="BB41" s="47"/>
      <c r="BC41" s="11"/>
      <c r="BD41" s="219"/>
      <c r="BE41" s="319"/>
      <c r="BF41" s="322" t="str">
        <f>IF(BE41="","1.国・2.都道府県・3.市町村",IF(BE41=1,"　1.国",IF(BE41=2,"　2.都道府県",IF(BE41=3,"　3.市町村"))))</f>
        <v>1.国・2.都道府県・3.市町村</v>
      </c>
      <c r="BG41" s="322"/>
      <c r="BH41" s="322"/>
      <c r="BI41" s="607"/>
      <c r="BJ41" s="607"/>
      <c r="BK41" s="607"/>
      <c r="BL41" s="608"/>
      <c r="BM41" s="646"/>
      <c r="BN41" s="607"/>
      <c r="BO41" s="607"/>
      <c r="BP41" s="607"/>
      <c r="BQ41" s="608"/>
      <c r="BR41" s="607"/>
      <c r="BS41" s="607"/>
      <c r="BT41" s="641"/>
      <c r="BU41" s="11"/>
    </row>
    <row r="42" spans="1:73" ht="13.5" customHeight="1">
      <c r="A42" s="11"/>
      <c r="B42" s="97"/>
      <c r="C42" s="95" t="s">
        <v>182</v>
      </c>
      <c r="D42" s="109"/>
      <c r="E42" s="110"/>
      <c r="F42" s="11"/>
      <c r="G42" s="11"/>
      <c r="H42" s="11"/>
      <c r="I42" s="11"/>
      <c r="J42" s="11"/>
      <c r="K42" s="14"/>
      <c r="L42" s="11"/>
      <c r="M42" s="11"/>
      <c r="N42" s="11"/>
      <c r="O42" s="11"/>
      <c r="P42" s="11"/>
      <c r="Q42" s="11"/>
      <c r="R42" s="11"/>
      <c r="S42" s="11"/>
      <c r="T42" s="12"/>
      <c r="U42" s="39" t="s">
        <v>106</v>
      </c>
      <c r="V42" s="111"/>
      <c r="W42" s="159"/>
      <c r="X42" s="161"/>
      <c r="Y42" s="162"/>
      <c r="Z42" s="163"/>
      <c r="AA42" s="11"/>
      <c r="AB42" s="721"/>
      <c r="AC42" s="283"/>
      <c r="AD42" s="116" t="s">
        <v>80</v>
      </c>
      <c r="AE42" s="714">
        <f>SUM(AE33:AE37)+AE41</f>
        <v>0</v>
      </c>
      <c r="AF42" s="715">
        <f>SUM(AF33:AF37)+AF41</f>
        <v>0</v>
      </c>
      <c r="AG42" s="11"/>
      <c r="AH42" s="11"/>
      <c r="AI42" s="11"/>
      <c r="AJ42" s="11"/>
      <c r="AK42" s="47"/>
      <c r="AL42" s="673" t="s">
        <v>163</v>
      </c>
      <c r="AM42" s="101" t="s">
        <v>203</v>
      </c>
      <c r="AN42" s="257"/>
      <c r="AO42" s="257"/>
      <c r="AP42" s="222"/>
      <c r="AQ42" s="253"/>
      <c r="AR42" s="223" t="s">
        <v>15</v>
      </c>
      <c r="AS42" s="11"/>
      <c r="AT42" s="47"/>
      <c r="AU42" s="232"/>
      <c r="AV42" s="232"/>
      <c r="AW42" s="233"/>
      <c r="AX42" s="47"/>
      <c r="AY42" s="11"/>
      <c r="AZ42" s="11"/>
      <c r="BA42" s="11"/>
      <c r="BB42" s="11"/>
      <c r="BC42" s="11"/>
      <c r="BD42" s="219"/>
      <c r="BE42" s="319"/>
      <c r="BF42" s="322" t="str">
        <f>IF(BE42="","1.国・2.都道府県・3.市町村",IF(BE42=1,"　1.国",IF(BE42=2,"　2.都道府県",IF(BE42=3,"　3.市町村"))))</f>
        <v>1.国・2.都道府県・3.市町村</v>
      </c>
      <c r="BG42" s="322"/>
      <c r="BH42" s="322"/>
      <c r="BI42" s="607"/>
      <c r="BJ42" s="607"/>
      <c r="BK42" s="607"/>
      <c r="BL42" s="608"/>
      <c r="BM42" s="646"/>
      <c r="BN42" s="607"/>
      <c r="BO42" s="607"/>
      <c r="BP42" s="607"/>
      <c r="BQ42" s="608"/>
      <c r="BR42" s="607"/>
      <c r="BS42" s="607"/>
      <c r="BT42" s="641"/>
      <c r="BU42" s="11"/>
    </row>
    <row r="43" spans="1:73" ht="13.5" customHeight="1">
      <c r="A43" s="11"/>
      <c r="B43" s="12"/>
      <c r="C43" s="11"/>
      <c r="D43" s="11"/>
      <c r="E43" s="11"/>
      <c r="F43" s="11"/>
      <c r="G43" s="11"/>
      <c r="H43" s="11"/>
      <c r="I43" s="11"/>
      <c r="J43" s="11"/>
      <c r="K43" s="14"/>
      <c r="L43" s="11"/>
      <c r="M43" s="11"/>
      <c r="N43" s="11"/>
      <c r="O43" s="11"/>
      <c r="P43" s="11"/>
      <c r="Q43" s="11"/>
      <c r="R43" s="11"/>
      <c r="S43" s="11"/>
      <c r="T43" s="12"/>
      <c r="U43" s="70" t="s">
        <v>92</v>
      </c>
      <c r="V43" s="113"/>
      <c r="W43" s="74">
        <f>SUM(W37:W42)</f>
        <v>0</v>
      </c>
      <c r="X43" s="114">
        <f>SUM(X37:X42)</f>
        <v>0</v>
      </c>
      <c r="Y43" s="73">
        <f>SUM(Y37:Y42)</f>
        <v>0</v>
      </c>
      <c r="Z43" s="74">
        <f>SUM(Z37:Z42)</f>
        <v>0</v>
      </c>
      <c r="AA43" s="11"/>
      <c r="AB43" s="115"/>
      <c r="AC43" s="116" t="s">
        <v>82</v>
      </c>
      <c r="AD43" s="117"/>
      <c r="AE43" s="601">
        <f>SUM(AE24:AE26)+AE32+AE27+AE42</f>
        <v>0</v>
      </c>
      <c r="AF43" s="602">
        <f>SUM(AF24:AF26)+AF32+AF27+AF42</f>
        <v>0</v>
      </c>
      <c r="AG43" s="11"/>
      <c r="AH43" s="11"/>
      <c r="AI43" s="11"/>
      <c r="AJ43" s="11"/>
      <c r="AK43" s="47"/>
      <c r="AL43" s="674"/>
      <c r="AM43" s="258" t="s">
        <v>204</v>
      </c>
      <c r="AN43" s="259"/>
      <c r="AO43" s="259"/>
      <c r="AP43" s="234"/>
      <c r="AQ43" s="252">
        <f>IF(AQ42="","",100-AQ42)</f>
      </c>
      <c r="AR43" s="200" t="s">
        <v>15</v>
      </c>
      <c r="AS43" s="11"/>
      <c r="AT43" s="47"/>
      <c r="AU43" s="232"/>
      <c r="AV43" s="232"/>
      <c r="AW43" s="233"/>
      <c r="AX43" s="47"/>
      <c r="AY43" s="11"/>
      <c r="AZ43" s="11"/>
      <c r="BA43" s="11"/>
      <c r="BB43" s="11"/>
      <c r="BC43" s="11"/>
      <c r="BD43" s="219"/>
      <c r="BE43" s="319"/>
      <c r="BF43" s="322" t="str">
        <f>IF(BE43="","1.国・2.都道府県・3.市町村",IF(BE43=1,"　1.国",IF(BE43=2,"　2.都道府県",IF(BE43=3,"　3.市町村"))))</f>
        <v>1.国・2.都道府県・3.市町村</v>
      </c>
      <c r="BG43" s="322"/>
      <c r="BH43" s="322"/>
      <c r="BI43" s="607"/>
      <c r="BJ43" s="607"/>
      <c r="BK43" s="607"/>
      <c r="BL43" s="608"/>
      <c r="BM43" s="646"/>
      <c r="BN43" s="607"/>
      <c r="BO43" s="607"/>
      <c r="BP43" s="607"/>
      <c r="BQ43" s="608"/>
      <c r="BR43" s="607"/>
      <c r="BS43" s="607"/>
      <c r="BT43" s="641"/>
      <c r="BU43" s="11"/>
    </row>
    <row r="44" spans="1:73" ht="13.5" customHeight="1">
      <c r="A44" s="11"/>
      <c r="B44" s="100" t="s">
        <v>115</v>
      </c>
      <c r="C44" s="17"/>
      <c r="D44" s="11"/>
      <c r="E44" s="11"/>
      <c r="F44" s="11"/>
      <c r="G44" s="100" t="s">
        <v>118</v>
      </c>
      <c r="H44" s="17"/>
      <c r="I44" s="21"/>
      <c r="J44" s="21"/>
      <c r="K44" s="21"/>
      <c r="L44" s="147"/>
      <c r="M44" s="100" t="s">
        <v>114</v>
      </c>
      <c r="N44" s="11"/>
      <c r="O44" s="11"/>
      <c r="P44" s="11"/>
      <c r="Q44" s="11"/>
      <c r="R44" s="147"/>
      <c r="S44" s="11"/>
      <c r="T44" s="12"/>
      <c r="U44" s="47"/>
      <c r="V44" s="47"/>
      <c r="W44" s="47"/>
      <c r="X44" s="102"/>
      <c r="Y44" s="102"/>
      <c r="Z44" s="102"/>
      <c r="AA44" s="11"/>
      <c r="AB44" s="11"/>
      <c r="AC44" s="11"/>
      <c r="AD44" s="11"/>
      <c r="AE44" s="11"/>
      <c r="AF44" s="11"/>
      <c r="AG44" s="11"/>
      <c r="AH44" s="11"/>
      <c r="AI44" s="11"/>
      <c r="AJ44" s="11"/>
      <c r="AK44" s="47"/>
      <c r="AL44" s="70" t="s">
        <v>173</v>
      </c>
      <c r="AM44" s="113"/>
      <c r="AN44" s="113"/>
      <c r="AO44" s="113"/>
      <c r="AP44" s="514"/>
      <c r="AQ44" s="513"/>
      <c r="AR44" s="226" t="s">
        <v>15</v>
      </c>
      <c r="AS44" s="11"/>
      <c r="AT44" s="11"/>
      <c r="AU44" s="47"/>
      <c r="AV44" s="232"/>
      <c r="AW44" s="232"/>
      <c r="AX44" s="233"/>
      <c r="AY44" s="47"/>
      <c r="AZ44" s="11"/>
      <c r="BA44" s="11"/>
      <c r="BB44" s="11"/>
      <c r="BC44" s="11"/>
      <c r="BD44" s="219"/>
      <c r="BE44" s="320"/>
      <c r="BF44" s="323" t="str">
        <f>IF(BE44="","1.国・2.都道府県・3.市町村",IF(BE44=1,"　1.国",IF(BE44=2,"　2.都道府県",IF(BE44=3,"　3.市町村"))))</f>
        <v>1.国・2.都道府県・3.市町村</v>
      </c>
      <c r="BG44" s="323"/>
      <c r="BH44" s="323"/>
      <c r="BI44" s="545"/>
      <c r="BJ44" s="545"/>
      <c r="BK44" s="545"/>
      <c r="BL44" s="546"/>
      <c r="BM44" s="662"/>
      <c r="BN44" s="545"/>
      <c r="BO44" s="545"/>
      <c r="BP44" s="545"/>
      <c r="BQ44" s="546"/>
      <c r="BR44" s="545"/>
      <c r="BS44" s="545"/>
      <c r="BT44" s="663"/>
      <c r="BU44" s="11"/>
    </row>
    <row r="45" spans="1:73" ht="13.5" customHeight="1">
      <c r="A45" s="11"/>
      <c r="B45" s="118" t="s">
        <v>109</v>
      </c>
      <c r="C45" s="688">
        <f>C46*E46+C47*E47+C48*E48+C49*E49+C50*E50+C51*E51</f>
        <v>0</v>
      </c>
      <c r="D45" s="689"/>
      <c r="E45" s="105" t="s">
        <v>41</v>
      </c>
      <c r="F45" s="11"/>
      <c r="G45" s="156" t="s">
        <v>44</v>
      </c>
      <c r="H45" s="28"/>
      <c r="I45" s="766"/>
      <c r="J45" s="767"/>
      <c r="K45" s="105" t="s">
        <v>45</v>
      </c>
      <c r="L45" s="147"/>
      <c r="M45" s="197" t="s">
        <v>193</v>
      </c>
      <c r="N45" s="147"/>
      <c r="O45" s="147"/>
      <c r="P45" s="147"/>
      <c r="Q45" s="147"/>
      <c r="R45" s="147"/>
      <c r="S45" s="11"/>
      <c r="T45" s="12"/>
      <c r="U45" s="47"/>
      <c r="V45" s="47"/>
      <c r="W45" s="47"/>
      <c r="X45" s="102"/>
      <c r="Y45" s="102"/>
      <c r="Z45" s="102"/>
      <c r="AA45" s="11"/>
      <c r="AB45" s="11"/>
      <c r="AC45" s="11"/>
      <c r="AD45" s="11"/>
      <c r="AE45" s="11"/>
      <c r="AF45" s="11"/>
      <c r="AG45" s="11"/>
      <c r="AH45" s="11"/>
      <c r="AI45" s="11"/>
      <c r="AJ45" s="11"/>
      <c r="AK45" s="47"/>
      <c r="AL45" s="47"/>
      <c r="AM45" s="47"/>
      <c r="AN45" s="47"/>
      <c r="AO45" s="47"/>
      <c r="AP45" s="233"/>
      <c r="AQ45" s="47"/>
      <c r="AR45" s="11"/>
      <c r="AS45" s="11"/>
      <c r="AT45" s="47"/>
      <c r="AU45" s="232"/>
      <c r="AV45" s="232"/>
      <c r="AW45" s="233"/>
      <c r="AX45" s="47"/>
      <c r="AY45" s="11"/>
      <c r="AZ45" s="11"/>
      <c r="BA45" s="11"/>
      <c r="BB45" s="11"/>
      <c r="BC45" s="11"/>
      <c r="BD45" s="219"/>
      <c r="BE45" s="324" t="s">
        <v>332</v>
      </c>
      <c r="BF45" s="302" t="s">
        <v>217</v>
      </c>
      <c r="BG45" s="325"/>
      <c r="BH45" s="325"/>
      <c r="BI45" s="124" t="s">
        <v>216</v>
      </c>
      <c r="BJ45" s="325"/>
      <c r="BK45" s="325"/>
      <c r="BL45" s="325"/>
      <c r="BM45" s="325" t="s">
        <v>318</v>
      </c>
      <c r="BN45" s="325"/>
      <c r="BO45" s="325"/>
      <c r="BP45" s="325"/>
      <c r="BQ45" s="124"/>
      <c r="BR45" s="499" t="s">
        <v>319</v>
      </c>
      <c r="BS45" s="124"/>
      <c r="BT45" s="124"/>
      <c r="BU45" s="11"/>
    </row>
    <row r="46" spans="1:73" ht="13.5" customHeight="1">
      <c r="A46" s="11"/>
      <c r="B46" s="120"/>
      <c r="C46" s="170"/>
      <c r="D46" s="44" t="s">
        <v>61</v>
      </c>
      <c r="E46" s="168"/>
      <c r="F46" s="21"/>
      <c r="G46" s="684" t="s">
        <v>175</v>
      </c>
      <c r="H46" s="685"/>
      <c r="I46" s="705"/>
      <c r="J46" s="706"/>
      <c r="K46" s="200" t="s">
        <v>45</v>
      </c>
      <c r="L46" s="147"/>
      <c r="M46" s="153" t="s">
        <v>179</v>
      </c>
      <c r="N46" s="154"/>
      <c r="O46" s="154"/>
      <c r="P46" s="155"/>
      <c r="Q46" s="686" t="s">
        <v>62</v>
      </c>
      <c r="R46" s="687"/>
      <c r="S46" s="11"/>
      <c r="T46" s="12"/>
      <c r="U46" s="47"/>
      <c r="V46" s="47"/>
      <c r="W46" s="47"/>
      <c r="X46" s="102"/>
      <c r="Y46" s="102"/>
      <c r="Z46" s="102"/>
      <c r="AA46" s="11"/>
      <c r="AB46" s="11"/>
      <c r="AC46" s="11"/>
      <c r="AD46" s="11"/>
      <c r="AE46" s="11"/>
      <c r="AF46" s="11"/>
      <c r="AG46" s="11"/>
      <c r="AH46" s="11"/>
      <c r="AI46" s="11"/>
      <c r="AJ46" s="11"/>
      <c r="AK46" s="147"/>
      <c r="AL46" s="147"/>
      <c r="AM46" s="147"/>
      <c r="AN46" s="147"/>
      <c r="AO46" s="147"/>
      <c r="AP46" s="147"/>
      <c r="AQ46" s="147"/>
      <c r="AR46" s="147"/>
      <c r="AS46" s="147"/>
      <c r="AT46" s="47"/>
      <c r="AU46" s="232"/>
      <c r="AV46" s="232"/>
      <c r="AW46" s="233"/>
      <c r="AX46" s="47"/>
      <c r="AY46" s="11"/>
      <c r="AZ46" s="11"/>
      <c r="BA46" s="11"/>
      <c r="BB46" s="11"/>
      <c r="BC46" s="11"/>
      <c r="BD46" s="219"/>
      <c r="BE46" s="302"/>
      <c r="BF46" s="11"/>
      <c r="BG46" s="21"/>
      <c r="BH46" s="21"/>
      <c r="BI46" s="21"/>
      <c r="BJ46" s="21"/>
      <c r="BK46" s="21"/>
      <c r="BL46" s="21"/>
      <c r="BM46" s="21"/>
      <c r="BN46" s="21"/>
      <c r="BO46" s="21"/>
      <c r="BP46" s="21"/>
      <c r="BQ46" s="11"/>
      <c r="BR46" s="11"/>
      <c r="BS46" s="11"/>
      <c r="BT46" s="11"/>
      <c r="BU46" s="11"/>
    </row>
    <row r="47" spans="1:73" ht="13.5" customHeight="1">
      <c r="A47" s="11"/>
      <c r="B47" s="121" t="s">
        <v>110</v>
      </c>
      <c r="C47" s="170"/>
      <c r="D47" s="44" t="s">
        <v>61</v>
      </c>
      <c r="E47" s="168"/>
      <c r="F47" s="21"/>
      <c r="G47" s="11"/>
      <c r="H47" s="11"/>
      <c r="I47" s="11"/>
      <c r="J47" s="11"/>
      <c r="K47" s="14"/>
      <c r="L47" s="147"/>
      <c r="M47" s="167"/>
      <c r="N47" s="112" t="str">
        <f>IF(M47="","1.あり・2.なし",IF('工場・発生材'!M47=1,"あり",IF('工場・発生材'!M47=2,"なし","")))</f>
        <v>1.あり・2.なし</v>
      </c>
      <c r="O47" s="106"/>
      <c r="P47" s="106"/>
      <c r="Q47" s="166"/>
      <c r="R47" s="152" t="s">
        <v>180</v>
      </c>
      <c r="S47" s="11"/>
      <c r="T47" s="12"/>
      <c r="U47" s="47"/>
      <c r="V47" s="47"/>
      <c r="W47" s="47"/>
      <c r="X47" s="102"/>
      <c r="Y47" s="102"/>
      <c r="Z47" s="102"/>
      <c r="AA47" s="11"/>
      <c r="AB47" s="11"/>
      <c r="AC47" s="11"/>
      <c r="AD47" s="11"/>
      <c r="AE47" s="11"/>
      <c r="AF47" s="11"/>
      <c r="AG47" s="11"/>
      <c r="AH47" s="11"/>
      <c r="AI47" s="11"/>
      <c r="AJ47" s="11"/>
      <c r="AK47" s="100" t="s">
        <v>344</v>
      </c>
      <c r="AL47" s="11"/>
      <c r="AM47" s="11"/>
      <c r="AN47" s="11"/>
      <c r="AO47" s="14"/>
      <c r="AP47" s="14"/>
      <c r="AQ47" s="147"/>
      <c r="AR47" s="147"/>
      <c r="AS47" s="147"/>
      <c r="AT47" s="147"/>
      <c r="AU47" s="147"/>
      <c r="AV47" s="147"/>
      <c r="AW47" s="147"/>
      <c r="AX47" s="233"/>
      <c r="AY47" s="47"/>
      <c r="AZ47" s="11"/>
      <c r="BA47" s="11"/>
      <c r="BB47" s="11"/>
      <c r="BC47" s="11"/>
      <c r="BD47" s="219"/>
      <c r="BE47" s="302"/>
      <c r="BF47" s="11"/>
      <c r="BG47" s="21"/>
      <c r="BH47" s="21"/>
      <c r="BI47" s="21"/>
      <c r="BJ47" s="21"/>
      <c r="BK47" s="21"/>
      <c r="BL47" s="21"/>
      <c r="BM47" s="21"/>
      <c r="BN47" s="21"/>
      <c r="BO47" s="21"/>
      <c r="BP47" s="21"/>
      <c r="BQ47" s="11"/>
      <c r="BR47" s="11"/>
      <c r="BS47" s="11"/>
      <c r="BT47" s="11"/>
      <c r="BU47" s="11"/>
    </row>
    <row r="48" spans="1:73" ht="13.5" customHeight="1">
      <c r="A48" s="11"/>
      <c r="B48" s="121" t="s">
        <v>111</v>
      </c>
      <c r="C48" s="170"/>
      <c r="D48" s="44" t="s">
        <v>61</v>
      </c>
      <c r="E48" s="168"/>
      <c r="F48" s="21"/>
      <c r="G48" s="147"/>
      <c r="H48" s="147"/>
      <c r="I48" s="147"/>
      <c r="J48" s="147"/>
      <c r="K48" s="147"/>
      <c r="L48" s="147"/>
      <c r="M48" s="147"/>
      <c r="N48" s="147"/>
      <c r="O48" s="147"/>
      <c r="P48" s="147"/>
      <c r="Q48" s="147"/>
      <c r="R48" s="147"/>
      <c r="S48" s="11"/>
      <c r="T48" s="12"/>
      <c r="U48" s="47"/>
      <c r="V48" s="47"/>
      <c r="W48" s="47"/>
      <c r="X48" s="102"/>
      <c r="Y48" s="102"/>
      <c r="Z48" s="102"/>
      <c r="AA48" s="11"/>
      <c r="AB48" s="11"/>
      <c r="AC48" s="11"/>
      <c r="AD48" s="11"/>
      <c r="AE48" s="11"/>
      <c r="AF48" s="11"/>
      <c r="AG48" s="11"/>
      <c r="AH48" s="11"/>
      <c r="AI48" s="11"/>
      <c r="AJ48" s="11"/>
      <c r="AK48" s="147"/>
      <c r="AL48" s="197" t="s">
        <v>320</v>
      </c>
      <c r="AM48" s="147"/>
      <c r="AN48" s="147"/>
      <c r="AO48" s="147"/>
      <c r="AP48" s="147"/>
      <c r="AQ48" s="147"/>
      <c r="AR48" s="147"/>
      <c r="AS48" s="147"/>
      <c r="AT48" s="147"/>
      <c r="AU48" s="147"/>
      <c r="AV48" s="147"/>
      <c r="AW48" s="147"/>
      <c r="AX48" s="233"/>
      <c r="AY48" s="47"/>
      <c r="AZ48" s="11"/>
      <c r="BA48" s="11"/>
      <c r="BB48" s="11"/>
      <c r="BC48" s="11"/>
      <c r="BD48" s="219" t="s">
        <v>338</v>
      </c>
      <c r="BE48" s="303" t="s">
        <v>329</v>
      </c>
      <c r="BF48" s="11"/>
      <c r="BG48" s="21"/>
      <c r="BH48" s="21"/>
      <c r="BI48" s="21"/>
      <c r="BJ48" s="21"/>
      <c r="BK48" s="21"/>
      <c r="BL48" s="21"/>
      <c r="BM48" s="21"/>
      <c r="BN48" s="21"/>
      <c r="BO48" s="21"/>
      <c r="BP48" s="21"/>
      <c r="BQ48" s="11"/>
      <c r="BR48" s="11"/>
      <c r="BS48" s="11"/>
      <c r="BT48" s="11"/>
      <c r="BU48" s="11"/>
    </row>
    <row r="49" spans="1:73" ht="13.5" customHeight="1">
      <c r="A49" s="21"/>
      <c r="B49" s="121" t="s">
        <v>112</v>
      </c>
      <c r="C49" s="170"/>
      <c r="D49" s="44" t="s">
        <v>61</v>
      </c>
      <c r="E49" s="168"/>
      <c r="F49" s="21"/>
      <c r="G49" s="147"/>
      <c r="H49" s="147"/>
      <c r="I49" s="147"/>
      <c r="J49" s="147"/>
      <c r="K49" s="147"/>
      <c r="L49" s="147"/>
      <c r="M49" s="147"/>
      <c r="N49" s="147"/>
      <c r="O49" s="147"/>
      <c r="P49" s="147"/>
      <c r="Q49" s="147"/>
      <c r="R49" s="147"/>
      <c r="S49" s="11"/>
      <c r="T49" s="12"/>
      <c r="U49" s="11"/>
      <c r="V49" s="11"/>
      <c r="W49" s="11"/>
      <c r="X49" s="11"/>
      <c r="Y49" s="11"/>
      <c r="Z49" s="102"/>
      <c r="AA49" s="11"/>
      <c r="AB49" s="11"/>
      <c r="AC49" s="11"/>
      <c r="AD49" s="11"/>
      <c r="AE49" s="11"/>
      <c r="AF49" s="11"/>
      <c r="AG49" s="11"/>
      <c r="AH49" s="11"/>
      <c r="AI49" s="11"/>
      <c r="AJ49" s="11"/>
      <c r="AK49" s="47"/>
      <c r="AL49" s="599" t="s">
        <v>321</v>
      </c>
      <c r="AM49" s="600"/>
      <c r="AN49" s="600"/>
      <c r="AO49" s="600"/>
      <c r="AP49" s="597"/>
      <c r="AQ49" s="598"/>
      <c r="AR49" s="501" t="s">
        <v>326</v>
      </c>
      <c r="AS49" s="502"/>
      <c r="AT49" s="504"/>
      <c r="AU49" s="503"/>
      <c r="AV49" s="753"/>
      <c r="AW49" s="754"/>
      <c r="AX49" s="505" t="s">
        <v>324</v>
      </c>
      <c r="AY49" s="11"/>
      <c r="AZ49" s="11"/>
      <c r="BA49" s="11"/>
      <c r="BB49" s="11"/>
      <c r="BC49" s="11"/>
      <c r="BD49" s="219"/>
      <c r="BE49" s="303" t="s">
        <v>334</v>
      </c>
      <c r="BF49" s="11"/>
      <c r="BG49" s="21"/>
      <c r="BH49" s="21"/>
      <c r="BI49" s="21"/>
      <c r="BJ49" s="21"/>
      <c r="BK49" s="21"/>
      <c r="BL49" s="21"/>
      <c r="BM49" s="21"/>
      <c r="BN49" s="21"/>
      <c r="BO49" s="21"/>
      <c r="BP49" s="21"/>
      <c r="BQ49" s="11"/>
      <c r="BR49" s="11"/>
      <c r="BS49" s="11"/>
      <c r="BT49" s="11"/>
      <c r="BU49" s="11"/>
    </row>
    <row r="50" spans="1:73" ht="13.5" customHeight="1" thickBot="1">
      <c r="A50" s="21"/>
      <c r="B50" s="121" t="s">
        <v>113</v>
      </c>
      <c r="C50" s="170"/>
      <c r="D50" s="44" t="s">
        <v>61</v>
      </c>
      <c r="E50" s="168"/>
      <c r="F50" s="21"/>
      <c r="G50" s="147"/>
      <c r="H50" s="147"/>
      <c r="I50" s="147"/>
      <c r="J50" s="21"/>
      <c r="K50" s="123"/>
      <c r="L50" s="124"/>
      <c r="M50" s="147"/>
      <c r="N50" s="147"/>
      <c r="O50" s="147"/>
      <c r="P50" s="147"/>
      <c r="Q50" s="147"/>
      <c r="R50" s="147"/>
      <c r="S50" s="11"/>
      <c r="T50" s="12"/>
      <c r="U50" s="17" t="s">
        <v>169</v>
      </c>
      <c r="V50" s="17"/>
      <c r="W50" s="17"/>
      <c r="X50" s="17"/>
      <c r="Y50" s="17"/>
      <c r="Z50" s="102"/>
      <c r="AA50" s="11"/>
      <c r="AB50" s="11"/>
      <c r="AC50" s="11"/>
      <c r="AD50" s="11"/>
      <c r="AE50" s="11"/>
      <c r="AF50" s="11"/>
      <c r="AG50" s="11"/>
      <c r="AH50" s="11"/>
      <c r="AI50" s="11"/>
      <c r="AJ50" s="11"/>
      <c r="AK50" s="47"/>
      <c r="AL50" s="167"/>
      <c r="AM50" s="112" t="str">
        <f>IF(AL50="","1.あり・2.なし",IF('工場・発生材'!AL50=1,"あり",IF('工場・発生材'!AL50=2,"なし","")))</f>
        <v>1.あり・2.なし</v>
      </c>
      <c r="AN50" s="106"/>
      <c r="AO50" s="106"/>
      <c r="AP50" s="510" t="s">
        <v>322</v>
      </c>
      <c r="AQ50" s="500"/>
      <c r="AR50" s="509" t="s">
        <v>325</v>
      </c>
      <c r="AS50" s="507"/>
      <c r="AT50" s="507"/>
      <c r="AU50" s="508"/>
      <c r="AV50" s="755"/>
      <c r="AW50" s="756"/>
      <c r="AX50" s="506" t="s">
        <v>323</v>
      </c>
      <c r="AY50" s="11"/>
      <c r="AZ50" s="11"/>
      <c r="BA50" s="11"/>
      <c r="BB50" s="11"/>
      <c r="BC50" s="11"/>
      <c r="BD50" s="219"/>
      <c r="BE50" s="524" t="s">
        <v>328</v>
      </c>
      <c r="BF50" s="525"/>
      <c r="BG50" s="526"/>
      <c r="BH50" s="527" t="s">
        <v>335</v>
      </c>
      <c r="BI50" s="528"/>
      <c r="BJ50" s="528"/>
      <c r="BK50" s="529"/>
      <c r="BL50" s="530" t="s">
        <v>330</v>
      </c>
      <c r="BM50" s="531"/>
      <c r="BN50" s="531"/>
      <c r="BO50" s="531"/>
      <c r="BP50" s="531"/>
      <c r="BQ50" s="531"/>
      <c r="BR50" s="531"/>
      <c r="BS50" s="531"/>
      <c r="BT50" s="532"/>
      <c r="BU50" s="11"/>
    </row>
    <row r="51" spans="1:73" ht="13.5" customHeight="1" thickTop="1">
      <c r="A51" s="21"/>
      <c r="B51" s="32"/>
      <c r="C51" s="171"/>
      <c r="D51" s="112" t="s">
        <v>61</v>
      </c>
      <c r="E51" s="169"/>
      <c r="F51" s="21"/>
      <c r="G51" s="147"/>
      <c r="H51" s="147"/>
      <c r="I51" s="147"/>
      <c r="J51" s="68" t="s">
        <v>348</v>
      </c>
      <c r="K51" s="123"/>
      <c r="L51" s="11"/>
      <c r="M51" s="11"/>
      <c r="N51" s="11"/>
      <c r="O51" s="11"/>
      <c r="P51" s="11"/>
      <c r="Q51" s="11"/>
      <c r="R51" s="11"/>
      <c r="S51" s="11"/>
      <c r="T51" s="12"/>
      <c r="U51" s="3" t="s">
        <v>123</v>
      </c>
      <c r="V51" s="29"/>
      <c r="W51" s="677" t="s">
        <v>170</v>
      </c>
      <c r="X51" s="678"/>
      <c r="Y51" s="205" t="s">
        <v>150</v>
      </c>
      <c r="Z51" s="102"/>
      <c r="AA51" s="11"/>
      <c r="AB51" s="11"/>
      <c r="AC51" s="11"/>
      <c r="AD51" s="11"/>
      <c r="AE51" s="11"/>
      <c r="AF51" s="11"/>
      <c r="AG51" s="11"/>
      <c r="AH51" s="11"/>
      <c r="AI51" s="11"/>
      <c r="AJ51" s="11"/>
      <c r="AK51" s="47"/>
      <c r="AL51" s="47"/>
      <c r="AM51" s="47"/>
      <c r="AN51" s="47"/>
      <c r="AO51" s="47"/>
      <c r="AP51" s="233"/>
      <c r="AQ51" s="47"/>
      <c r="AR51" s="302" t="s">
        <v>346</v>
      </c>
      <c r="AS51" s="11"/>
      <c r="AT51" s="47"/>
      <c r="AU51" s="232"/>
      <c r="AV51" s="232"/>
      <c r="AW51" s="233"/>
      <c r="AX51" s="47"/>
      <c r="AY51" s="11"/>
      <c r="AZ51" s="11"/>
      <c r="BA51" s="11"/>
      <c r="BB51" s="11"/>
      <c r="BC51" s="11"/>
      <c r="BD51" s="219"/>
      <c r="BE51" s="535"/>
      <c r="BF51" s="536"/>
      <c r="BG51" s="537"/>
      <c r="BH51" s="541"/>
      <c r="BI51" s="536"/>
      <c r="BJ51" s="536"/>
      <c r="BK51" s="537"/>
      <c r="BL51" s="541"/>
      <c r="BM51" s="536"/>
      <c r="BN51" s="536"/>
      <c r="BO51" s="536"/>
      <c r="BP51" s="536"/>
      <c r="BQ51" s="536"/>
      <c r="BR51" s="536"/>
      <c r="BS51" s="536"/>
      <c r="BT51" s="543"/>
      <c r="BU51" s="11"/>
    </row>
    <row r="52" spans="1:73" ht="15" customHeight="1">
      <c r="A52" s="21"/>
      <c r="B52" s="12"/>
      <c r="C52" s="21"/>
      <c r="D52" s="21"/>
      <c r="E52" s="21"/>
      <c r="F52" s="21"/>
      <c r="G52" s="21"/>
      <c r="H52" s="11"/>
      <c r="I52" s="147"/>
      <c r="J52" s="127" t="s">
        <v>146</v>
      </c>
      <c r="K52" s="119"/>
      <c r="L52" s="128"/>
      <c r="M52" s="119"/>
      <c r="N52" s="119"/>
      <c r="O52" s="583"/>
      <c r="P52" s="584"/>
      <c r="Q52" s="584"/>
      <c r="R52" s="209" t="s">
        <v>138</v>
      </c>
      <c r="S52" s="11"/>
      <c r="T52" s="12"/>
      <c r="U52" s="673" t="s">
        <v>149</v>
      </c>
      <c r="V52" s="81" t="s">
        <v>156</v>
      </c>
      <c r="W52" s="165"/>
      <c r="X52" s="201" t="s">
        <v>151</v>
      </c>
      <c r="Y52" s="716" t="s">
        <v>152</v>
      </c>
      <c r="Z52" s="102"/>
      <c r="AA52" s="11"/>
      <c r="AB52" s="11"/>
      <c r="AC52" s="11"/>
      <c r="AD52" s="11"/>
      <c r="AE52" s="11"/>
      <c r="AF52" s="11"/>
      <c r="AG52" s="11"/>
      <c r="AH52" s="11"/>
      <c r="AI52" s="11"/>
      <c r="AJ52" s="11"/>
      <c r="AK52" s="47"/>
      <c r="AL52" s="47"/>
      <c r="AM52" s="47"/>
      <c r="AN52" s="47"/>
      <c r="AO52" s="47"/>
      <c r="AP52" s="233"/>
      <c r="AQ52" s="47"/>
      <c r="AR52" s="302"/>
      <c r="AS52" s="11"/>
      <c r="AT52" s="47"/>
      <c r="AU52" s="232"/>
      <c r="AV52" s="232"/>
      <c r="AW52" s="233"/>
      <c r="AX52" s="47"/>
      <c r="AY52" s="11"/>
      <c r="AZ52" s="11"/>
      <c r="BA52" s="11"/>
      <c r="BB52" s="11"/>
      <c r="BC52" s="11"/>
      <c r="BD52" s="219"/>
      <c r="BE52" s="538"/>
      <c r="BF52" s="539"/>
      <c r="BG52" s="540"/>
      <c r="BH52" s="542"/>
      <c r="BI52" s="539"/>
      <c r="BJ52" s="539"/>
      <c r="BK52" s="540"/>
      <c r="BL52" s="542"/>
      <c r="BM52" s="539"/>
      <c r="BN52" s="539"/>
      <c r="BO52" s="539"/>
      <c r="BP52" s="539"/>
      <c r="BQ52" s="539"/>
      <c r="BR52" s="539"/>
      <c r="BS52" s="539"/>
      <c r="BT52" s="544"/>
      <c r="BU52" s="147"/>
    </row>
    <row r="53" spans="1:73" ht="13.5" customHeight="1">
      <c r="A53" s="11"/>
      <c r="B53" s="68" t="s">
        <v>347</v>
      </c>
      <c r="C53" s="21"/>
      <c r="D53" s="21"/>
      <c r="E53" s="21"/>
      <c r="F53" s="11"/>
      <c r="G53" s="11"/>
      <c r="H53" s="11"/>
      <c r="I53" s="11"/>
      <c r="J53" s="579" t="s">
        <v>194</v>
      </c>
      <c r="K53" s="580"/>
      <c r="L53" s="580"/>
      <c r="M53" s="580"/>
      <c r="N53" s="580"/>
      <c r="O53" s="580"/>
      <c r="P53" s="580"/>
      <c r="Q53" s="580"/>
      <c r="R53" s="580"/>
      <c r="S53" s="11"/>
      <c r="T53" s="12"/>
      <c r="U53" s="718"/>
      <c r="V53" s="10" t="s">
        <v>157</v>
      </c>
      <c r="W53" s="165"/>
      <c r="X53" s="201" t="s">
        <v>95</v>
      </c>
      <c r="Y53" s="717"/>
      <c r="Z53" s="11"/>
      <c r="AA53" s="254" t="s">
        <v>139</v>
      </c>
      <c r="AB53" s="11"/>
      <c r="AC53" s="11"/>
      <c r="AD53" s="11"/>
      <c r="AE53" s="11"/>
      <c r="AF53" s="11"/>
      <c r="AG53" s="11"/>
      <c r="AH53" s="11"/>
      <c r="AI53" s="11"/>
      <c r="AJ53" s="11"/>
      <c r="AK53" s="68"/>
      <c r="AL53" s="21"/>
      <c r="AM53" s="21"/>
      <c r="AN53" s="21"/>
      <c r="AO53" s="47"/>
      <c r="AP53" s="47"/>
      <c r="AQ53" s="47"/>
      <c r="AR53" s="21"/>
      <c r="AS53" s="11"/>
      <c r="AT53" s="11"/>
      <c r="AU53" s="11"/>
      <c r="AV53" s="11"/>
      <c r="AW53" s="11"/>
      <c r="AX53" s="11"/>
      <c r="AY53" s="47"/>
      <c r="AZ53" s="47"/>
      <c r="BA53" s="47"/>
      <c r="BB53" s="11"/>
      <c r="BC53" s="147"/>
      <c r="BD53" s="219"/>
      <c r="BE53" s="522"/>
      <c r="BF53" s="517"/>
      <c r="BG53" s="518"/>
      <c r="BH53" s="516"/>
      <c r="BI53" s="517"/>
      <c r="BJ53" s="517"/>
      <c r="BK53" s="518"/>
      <c r="BL53" s="516"/>
      <c r="BM53" s="517"/>
      <c r="BN53" s="517"/>
      <c r="BO53" s="517"/>
      <c r="BP53" s="517"/>
      <c r="BQ53" s="517"/>
      <c r="BR53" s="517"/>
      <c r="BS53" s="517"/>
      <c r="BT53" s="533"/>
      <c r="BU53" s="147"/>
    </row>
    <row r="54" spans="1:73" ht="13.5" customHeight="1">
      <c r="A54" s="11"/>
      <c r="B54" s="95" t="s">
        <v>187</v>
      </c>
      <c r="C54" s="21"/>
      <c r="D54" s="21"/>
      <c r="E54" s="21"/>
      <c r="F54" s="11"/>
      <c r="G54" s="11"/>
      <c r="H54" s="11"/>
      <c r="I54" s="11"/>
      <c r="J54" s="581"/>
      <c r="K54" s="581"/>
      <c r="L54" s="581"/>
      <c r="M54" s="581"/>
      <c r="N54" s="581"/>
      <c r="O54" s="581"/>
      <c r="P54" s="581"/>
      <c r="Q54" s="581"/>
      <c r="R54" s="581"/>
      <c r="S54" s="11"/>
      <c r="T54" s="12"/>
      <c r="U54" s="718"/>
      <c r="V54" s="10" t="s">
        <v>158</v>
      </c>
      <c r="W54" s="165"/>
      <c r="X54" s="201" t="s">
        <v>195</v>
      </c>
      <c r="Y54" s="203" t="s">
        <v>196</v>
      </c>
      <c r="Z54" s="11"/>
      <c r="AA54" s="254" t="s">
        <v>190</v>
      </c>
      <c r="AB54" s="11"/>
      <c r="AC54" s="11"/>
      <c r="AD54" s="11"/>
      <c r="AE54" s="11"/>
      <c r="AF54" s="11"/>
      <c r="AG54" s="11"/>
      <c r="AH54" s="11"/>
      <c r="AI54" s="11"/>
      <c r="AJ54" s="11"/>
      <c r="AK54" s="219" t="s">
        <v>345</v>
      </c>
      <c r="AL54" s="21"/>
      <c r="AM54" s="21"/>
      <c r="AN54" s="21"/>
      <c r="AO54" s="47"/>
      <c r="AP54" s="47"/>
      <c r="AQ54" s="242"/>
      <c r="AR54" s="21"/>
      <c r="AS54" s="11"/>
      <c r="AT54" s="11"/>
      <c r="AU54" s="11"/>
      <c r="AV54" s="11"/>
      <c r="AW54" s="11"/>
      <c r="AX54" s="11"/>
      <c r="AY54" s="21"/>
      <c r="AZ54" s="21"/>
      <c r="BA54" s="21"/>
      <c r="BB54" s="11"/>
      <c r="BC54" s="147"/>
      <c r="BD54" s="219"/>
      <c r="BE54" s="523"/>
      <c r="BF54" s="520"/>
      <c r="BG54" s="521"/>
      <c r="BH54" s="519"/>
      <c r="BI54" s="520"/>
      <c r="BJ54" s="520"/>
      <c r="BK54" s="521"/>
      <c r="BL54" s="519"/>
      <c r="BM54" s="520"/>
      <c r="BN54" s="520"/>
      <c r="BO54" s="520"/>
      <c r="BP54" s="520"/>
      <c r="BQ54" s="520"/>
      <c r="BR54" s="520"/>
      <c r="BS54" s="520"/>
      <c r="BT54" s="534"/>
      <c r="BU54" s="11"/>
    </row>
    <row r="55" spans="1:73" ht="13.5" customHeight="1">
      <c r="A55" s="51"/>
      <c r="B55" s="172"/>
      <c r="C55" s="587" t="str">
        <f>IF(B55="","1.従来通りの電力会社・2.自由化による新電力・3.その他",IF(B55=1,"従来通りの電力会社",IF(B55=2,"自由化による新電力",IF(B55=3,"その他",""))))</f>
        <v>1.従来通りの電力会社・2.自由化による新電力・3.その他</v>
      </c>
      <c r="D55" s="588"/>
      <c r="E55" s="588"/>
      <c r="F55" s="588"/>
      <c r="G55" s="588"/>
      <c r="H55" s="589"/>
      <c r="I55" s="11"/>
      <c r="J55" s="582"/>
      <c r="K55" s="582"/>
      <c r="L55" s="582"/>
      <c r="M55" s="582"/>
      <c r="N55" s="582"/>
      <c r="O55" s="582"/>
      <c r="P55" s="582"/>
      <c r="Q55" s="582"/>
      <c r="R55" s="582"/>
      <c r="S55" s="11"/>
      <c r="T55" s="12"/>
      <c r="U55" s="80" t="s">
        <v>159</v>
      </c>
      <c r="V55" s="46"/>
      <c r="W55" s="164">
        <f>W52+W53*0.94+W54*1.15</f>
        <v>0</v>
      </c>
      <c r="X55" s="201" t="s">
        <v>95</v>
      </c>
      <c r="Y55" s="204">
        <f>IF(Y$21=0,0,W55*Y$21/1000)</f>
        <v>0</v>
      </c>
      <c r="Z55" s="11"/>
      <c r="AA55" s="594"/>
      <c r="AB55" s="595"/>
      <c r="AC55" s="595"/>
      <c r="AD55" s="595"/>
      <c r="AE55" s="595"/>
      <c r="AF55" s="595"/>
      <c r="AG55" s="595"/>
      <c r="AH55" s="11"/>
      <c r="AI55" s="11"/>
      <c r="AJ55" s="11"/>
      <c r="AK55" s="47" t="s">
        <v>205</v>
      </c>
      <c r="AL55" s="260"/>
      <c r="AM55" s="21"/>
      <c r="AN55" s="21"/>
      <c r="AO55" s="47"/>
      <c r="AP55" s="47"/>
      <c r="AQ55" s="242"/>
      <c r="AR55" s="21"/>
      <c r="AS55" s="11"/>
      <c r="AT55" s="11"/>
      <c r="AU55" s="11"/>
      <c r="AV55" s="11"/>
      <c r="AW55" s="11"/>
      <c r="AX55" s="11"/>
      <c r="AY55" s="11"/>
      <c r="AZ55" s="11"/>
      <c r="BA55" s="11"/>
      <c r="BB55" s="11"/>
      <c r="BC55" s="147"/>
      <c r="BD55" s="47"/>
      <c r="BE55" s="749" t="s">
        <v>337</v>
      </c>
      <c r="BF55" s="750"/>
      <c r="BG55" s="21"/>
      <c r="BH55" s="752" t="s">
        <v>336</v>
      </c>
      <c r="BI55" s="750"/>
      <c r="BJ55" s="750"/>
      <c r="BK55" s="750"/>
      <c r="BL55" s="122" t="s">
        <v>331</v>
      </c>
      <c r="BM55" s="325"/>
      <c r="BN55" s="21"/>
      <c r="BO55" s="21"/>
      <c r="BP55" s="21"/>
      <c r="BQ55" s="11"/>
      <c r="BR55" s="11"/>
      <c r="BS55" s="11"/>
      <c r="BT55" s="11"/>
      <c r="BU55" s="11"/>
    </row>
    <row r="56" spans="1:73" ht="13.5" customHeight="1">
      <c r="A56" s="51"/>
      <c r="B56" s="173"/>
      <c r="C56" s="696" t="str">
        <f>IF(B56="","1.従来通りの電力会社・2.自由化による新電力・3.その他",IF(B56=1,"従来通りの電力会社",IF(B56=2,"自由化による新電力",IF(B56=3,"その他",""))))</f>
        <v>1.従来通りの電力会社・2.自由化による新電力・3.その他</v>
      </c>
      <c r="D56" s="697"/>
      <c r="E56" s="697"/>
      <c r="F56" s="697"/>
      <c r="G56" s="697"/>
      <c r="H56" s="698"/>
      <c r="I56" s="11"/>
      <c r="J56" s="27" t="s">
        <v>147</v>
      </c>
      <c r="K56" s="28"/>
      <c r="L56" s="131"/>
      <c r="M56" s="28"/>
      <c r="N56" s="28"/>
      <c r="O56" s="585"/>
      <c r="P56" s="586"/>
      <c r="Q56" s="586"/>
      <c r="R56" s="210" t="s">
        <v>138</v>
      </c>
      <c r="S56" s="11"/>
      <c r="T56" s="12"/>
      <c r="U56" s="125" t="s">
        <v>124</v>
      </c>
      <c r="V56" s="107"/>
      <c r="W56" s="126">
        <f>IF(Z19=0,"",IF(O52="",O58/Z19,O52/Z19))</f>
      </c>
      <c r="X56" s="202" t="s">
        <v>38</v>
      </c>
      <c r="Y56" s="204" t="s">
        <v>153</v>
      </c>
      <c r="Z56" s="11"/>
      <c r="AA56" s="595"/>
      <c r="AB56" s="595"/>
      <c r="AC56" s="595"/>
      <c r="AD56" s="595"/>
      <c r="AE56" s="595"/>
      <c r="AF56" s="595"/>
      <c r="AG56" s="595"/>
      <c r="AH56" s="11"/>
      <c r="AI56" s="11"/>
      <c r="AJ56" s="11"/>
      <c r="AK56" s="47"/>
      <c r="AL56" s="270" t="s">
        <v>64</v>
      </c>
      <c r="AM56" s="271"/>
      <c r="AN56" s="272"/>
      <c r="AO56" s="272"/>
      <c r="AP56" s="272"/>
      <c r="AQ56" s="272"/>
      <c r="AR56" s="272"/>
      <c r="AS56" s="272"/>
      <c r="AT56" s="272"/>
      <c r="AU56" s="272"/>
      <c r="AV56" s="273"/>
      <c r="AW56" s="11"/>
      <c r="AX56" s="11"/>
      <c r="AY56" s="11"/>
      <c r="AZ56" s="11"/>
      <c r="BA56" s="11"/>
      <c r="BB56" s="11"/>
      <c r="BC56" s="147"/>
      <c r="BD56" s="12"/>
      <c r="BE56" s="751"/>
      <c r="BF56" s="751"/>
      <c r="BG56" s="147"/>
      <c r="BH56" s="751"/>
      <c r="BI56" s="751"/>
      <c r="BJ56" s="751"/>
      <c r="BK56" s="751"/>
      <c r="BL56" s="147"/>
      <c r="BM56" s="147"/>
      <c r="BN56" s="147"/>
      <c r="BO56" s="147"/>
      <c r="BP56" s="147"/>
      <c r="BQ56" s="147"/>
      <c r="BR56" s="147"/>
      <c r="BS56" s="147"/>
      <c r="BT56" s="147"/>
      <c r="BU56" s="11"/>
    </row>
    <row r="57" spans="1:73" ht="13.5" customHeight="1">
      <c r="A57" s="51"/>
      <c r="B57" s="173"/>
      <c r="C57" s="696" t="str">
        <f>IF(B57="","1.従来通りの電力会社・2.自由化による新電力・3.その他",IF(B57=1,"従来通りの電力会社",IF(B57=2,"自由化による新電力",IF(B57=3,"その他",""))))</f>
        <v>1.従来通りの電力会社・2.自由化による新電力・3.その他</v>
      </c>
      <c r="D57" s="697"/>
      <c r="E57" s="697"/>
      <c r="F57" s="697"/>
      <c r="G57" s="697"/>
      <c r="H57" s="698"/>
      <c r="I57" s="11"/>
      <c r="J57" s="133" t="s">
        <v>154</v>
      </c>
      <c r="K57" s="134"/>
      <c r="L57" s="134"/>
      <c r="M57" s="134"/>
      <c r="N57" s="134"/>
      <c r="O57" s="142"/>
      <c r="P57" s="143"/>
      <c r="Q57" s="174"/>
      <c r="R57" s="199" t="s">
        <v>148</v>
      </c>
      <c r="S57" s="21"/>
      <c r="T57" s="12"/>
      <c r="U57" s="11"/>
      <c r="V57" s="11"/>
      <c r="W57" s="11"/>
      <c r="X57" s="11"/>
      <c r="Y57" s="11"/>
      <c r="Z57" s="11"/>
      <c r="AA57" s="595"/>
      <c r="AB57" s="595"/>
      <c r="AC57" s="595"/>
      <c r="AD57" s="595"/>
      <c r="AE57" s="595"/>
      <c r="AF57" s="595"/>
      <c r="AG57" s="595"/>
      <c r="AH57" s="11"/>
      <c r="AI57" s="11"/>
      <c r="AJ57" s="11"/>
      <c r="AK57" s="47"/>
      <c r="AL57" s="277"/>
      <c r="AM57" s="274" t="s">
        <v>206</v>
      </c>
      <c r="AN57" s="261"/>
      <c r="AO57" s="261"/>
      <c r="AP57" s="261"/>
      <c r="AQ57" s="261"/>
      <c r="AR57" s="261"/>
      <c r="AS57" s="261"/>
      <c r="AT57" s="261"/>
      <c r="AU57" s="261"/>
      <c r="AV57" s="262"/>
      <c r="AW57" s="11"/>
      <c r="AX57" s="11"/>
      <c r="AY57" s="21"/>
      <c r="AZ57" s="21"/>
      <c r="BA57" s="21"/>
      <c r="BB57" s="147"/>
      <c r="BC57" s="147"/>
      <c r="BD57" s="12"/>
      <c r="BE57" s="751"/>
      <c r="BF57" s="751"/>
      <c r="BG57" s="147"/>
      <c r="BH57" s="751"/>
      <c r="BI57" s="751"/>
      <c r="BJ57" s="751"/>
      <c r="BK57" s="751"/>
      <c r="BL57" s="147"/>
      <c r="BM57" s="147"/>
      <c r="BN57" s="147"/>
      <c r="BO57" s="147"/>
      <c r="BP57" s="147"/>
      <c r="BQ57" s="147"/>
      <c r="BR57" s="147"/>
      <c r="BS57" s="147"/>
      <c r="BT57" s="147"/>
      <c r="BU57" s="11"/>
    </row>
    <row r="58" spans="1:73" ht="13.5" customHeight="1">
      <c r="A58" s="51"/>
      <c r="B58" s="737" t="s">
        <v>188</v>
      </c>
      <c r="C58" s="671"/>
      <c r="D58" s="577"/>
      <c r="E58" s="577"/>
      <c r="F58" s="577"/>
      <c r="G58" s="577"/>
      <c r="H58" s="578"/>
      <c r="I58" s="11"/>
      <c r="J58" s="104" t="s">
        <v>155</v>
      </c>
      <c r="K58" s="28"/>
      <c r="L58" s="131"/>
      <c r="M58" s="28"/>
      <c r="N58" s="28"/>
      <c r="O58" s="735">
        <f>O56*Q57/100</f>
        <v>0</v>
      </c>
      <c r="P58" s="736"/>
      <c r="Q58" s="736"/>
      <c r="R58" s="211" t="s">
        <v>138</v>
      </c>
      <c r="S58" s="21"/>
      <c r="T58" s="12"/>
      <c r="U58" s="129" t="s">
        <v>125</v>
      </c>
      <c r="V58" s="11"/>
      <c r="W58" s="11"/>
      <c r="X58" s="11"/>
      <c r="Y58" s="11"/>
      <c r="Z58" s="11"/>
      <c r="AA58" s="595"/>
      <c r="AB58" s="595"/>
      <c r="AC58" s="595"/>
      <c r="AD58" s="595"/>
      <c r="AE58" s="595"/>
      <c r="AF58" s="595"/>
      <c r="AG58" s="595"/>
      <c r="AH58" s="11"/>
      <c r="AI58" s="11"/>
      <c r="AJ58" s="11"/>
      <c r="AK58" s="47"/>
      <c r="AL58" s="268"/>
      <c r="AM58" s="275" t="s">
        <v>207</v>
      </c>
      <c r="AN58" s="263"/>
      <c r="AO58" s="263"/>
      <c r="AP58" s="263"/>
      <c r="AQ58" s="264"/>
      <c r="AR58" s="264"/>
      <c r="AS58" s="264"/>
      <c r="AT58" s="264"/>
      <c r="AU58" s="264"/>
      <c r="AV58" s="265"/>
      <c r="AW58" s="11"/>
      <c r="AX58" s="11"/>
      <c r="AY58" s="11"/>
      <c r="AZ58" s="11"/>
      <c r="BA58" s="11"/>
      <c r="BB58" s="147"/>
      <c r="BC58" s="147"/>
      <c r="BD58" s="12"/>
      <c r="BE58" s="147"/>
      <c r="BF58" s="11"/>
      <c r="BG58" s="11"/>
      <c r="BH58" s="11"/>
      <c r="BI58" s="11"/>
      <c r="BJ58" s="11"/>
      <c r="BK58" s="11"/>
      <c r="BL58" s="11"/>
      <c r="BM58" s="11"/>
      <c r="BN58" s="11"/>
      <c r="BO58" s="11"/>
      <c r="BP58" s="11"/>
      <c r="BQ58" s="11"/>
      <c r="BR58" s="11"/>
      <c r="BS58" s="11"/>
      <c r="BT58" s="11"/>
      <c r="BU58" s="11"/>
    </row>
    <row r="59" spans="1:73" ht="13.5" customHeight="1">
      <c r="A59" s="51"/>
      <c r="B59" s="122" t="s">
        <v>189</v>
      </c>
      <c r="C59" s="11"/>
      <c r="D59" s="11"/>
      <c r="E59" s="11"/>
      <c r="F59" s="11"/>
      <c r="G59" s="21"/>
      <c r="H59" s="21"/>
      <c r="I59" s="21"/>
      <c r="J59" s="21"/>
      <c r="K59" s="14"/>
      <c r="L59" s="11"/>
      <c r="M59" s="11"/>
      <c r="N59" s="11"/>
      <c r="O59" s="11"/>
      <c r="P59" s="11"/>
      <c r="Q59" s="11"/>
      <c r="R59" s="11"/>
      <c r="S59" s="11"/>
      <c r="T59" s="12"/>
      <c r="U59" s="110" t="s">
        <v>126</v>
      </c>
      <c r="V59" s="11"/>
      <c r="W59" s="11"/>
      <c r="X59" s="11"/>
      <c r="Y59" s="11"/>
      <c r="Z59" s="11"/>
      <c r="AA59" s="595"/>
      <c r="AB59" s="595"/>
      <c r="AC59" s="595"/>
      <c r="AD59" s="595"/>
      <c r="AE59" s="595"/>
      <c r="AF59" s="595"/>
      <c r="AG59" s="595"/>
      <c r="AH59" s="11"/>
      <c r="AI59" s="11"/>
      <c r="AJ59" s="11"/>
      <c r="AK59" s="47"/>
      <c r="AL59" s="269"/>
      <c r="AM59" s="276" t="s">
        <v>208</v>
      </c>
      <c r="AN59" s="106"/>
      <c r="AO59" s="266"/>
      <c r="AP59" s="267"/>
      <c r="AQ59" s="267"/>
      <c r="AR59" s="106"/>
      <c r="AS59" s="106"/>
      <c r="AT59" s="106"/>
      <c r="AU59" s="106"/>
      <c r="AV59" s="108"/>
      <c r="AW59" s="11"/>
      <c r="AX59" s="11"/>
      <c r="AY59" s="11"/>
      <c r="AZ59" s="11"/>
      <c r="BA59" s="11"/>
      <c r="BB59" s="147"/>
      <c r="BC59" s="147"/>
      <c r="BD59" s="147"/>
      <c r="BE59" s="304" t="s">
        <v>131</v>
      </c>
      <c r="BF59" s="11"/>
      <c r="BG59" s="11"/>
      <c r="BH59" s="11"/>
      <c r="BI59" s="11"/>
      <c r="BJ59" s="11"/>
      <c r="BK59" s="11"/>
      <c r="BL59" s="11"/>
      <c r="BM59" s="11"/>
      <c r="BN59" s="11"/>
      <c r="BO59" s="11"/>
      <c r="BP59" s="11"/>
      <c r="BQ59" s="11"/>
      <c r="BR59" s="11"/>
      <c r="BS59" s="11"/>
      <c r="BT59" s="11"/>
      <c r="BU59" s="11"/>
    </row>
    <row r="60" spans="1:73" ht="13.5" customHeight="1">
      <c r="A60" s="130"/>
      <c r="B60" s="183"/>
      <c r="C60" s="147"/>
      <c r="D60" s="147"/>
      <c r="E60" s="147"/>
      <c r="F60" s="147"/>
      <c r="G60" s="147"/>
      <c r="H60" s="147"/>
      <c r="I60" s="147"/>
      <c r="J60" s="147"/>
      <c r="K60" s="147"/>
      <c r="L60" s="147"/>
      <c r="M60" s="147"/>
      <c r="N60" s="147"/>
      <c r="O60" s="147"/>
      <c r="P60" s="147"/>
      <c r="Q60" s="147"/>
      <c r="R60" s="147"/>
      <c r="S60" s="11"/>
      <c r="T60" s="12"/>
      <c r="U60" s="129" t="s">
        <v>127</v>
      </c>
      <c r="V60" s="11"/>
      <c r="W60" s="11"/>
      <c r="X60" s="11"/>
      <c r="Y60" s="11"/>
      <c r="Z60" s="11"/>
      <c r="AA60" s="596"/>
      <c r="AB60" s="596"/>
      <c r="AC60" s="596"/>
      <c r="AD60" s="596"/>
      <c r="AE60" s="596"/>
      <c r="AF60" s="596"/>
      <c r="AG60" s="596"/>
      <c r="AH60" s="11"/>
      <c r="AI60" s="11"/>
      <c r="AJ60" s="11"/>
      <c r="AK60" s="147"/>
      <c r="AL60" s="11"/>
      <c r="AM60" s="11"/>
      <c r="AN60" s="11"/>
      <c r="AO60" s="11"/>
      <c r="AP60" s="11"/>
      <c r="AQ60" s="11"/>
      <c r="AR60" s="11"/>
      <c r="AS60" s="14"/>
      <c r="AT60" s="11"/>
      <c r="AU60" s="11"/>
      <c r="AV60" s="11"/>
      <c r="AW60" s="147"/>
      <c r="AX60" s="147"/>
      <c r="AY60" s="147"/>
      <c r="AZ60" s="147"/>
      <c r="BA60" s="147"/>
      <c r="BB60" s="147"/>
      <c r="BC60" s="147"/>
      <c r="BD60" s="147"/>
      <c r="BE60" s="11"/>
      <c r="BF60" s="11"/>
      <c r="BG60" s="11"/>
      <c r="BH60" s="11"/>
      <c r="BI60" s="11"/>
      <c r="BJ60" s="11"/>
      <c r="BK60" s="11"/>
      <c r="BL60" s="11"/>
      <c r="BM60" s="11"/>
      <c r="BN60" s="11"/>
      <c r="BO60" s="11"/>
      <c r="BP60" s="11"/>
      <c r="BQ60" s="11"/>
      <c r="BR60" s="11"/>
      <c r="BS60" s="11"/>
      <c r="BT60" s="11"/>
      <c r="BU60" s="11"/>
    </row>
    <row r="61" spans="1:73" ht="13.5" customHeight="1">
      <c r="A61" s="130"/>
      <c r="B61" s="147"/>
      <c r="C61" s="515"/>
      <c r="D61" s="147"/>
      <c r="E61" s="147"/>
      <c r="F61" s="147"/>
      <c r="G61" s="147"/>
      <c r="H61" s="147"/>
      <c r="I61" s="147"/>
      <c r="J61" s="147"/>
      <c r="K61" s="147"/>
      <c r="L61" s="147"/>
      <c r="M61" s="147"/>
      <c r="N61" s="147"/>
      <c r="O61" s="147"/>
      <c r="P61" s="147"/>
      <c r="Q61" s="147"/>
      <c r="R61" s="147"/>
      <c r="S61" s="11"/>
      <c r="T61" s="12"/>
      <c r="U61" s="11"/>
      <c r="V61" s="11"/>
      <c r="W61" s="11"/>
      <c r="X61" s="11"/>
      <c r="Y61" s="11"/>
      <c r="Z61" s="11"/>
      <c r="AA61" s="11"/>
      <c r="AB61" s="11"/>
      <c r="AC61" s="11"/>
      <c r="AD61" s="11"/>
      <c r="AE61" s="11"/>
      <c r="AF61" s="11"/>
      <c r="AG61" s="132" t="s">
        <v>133</v>
      </c>
      <c r="AH61" s="11"/>
      <c r="AI61" s="11"/>
      <c r="AJ61" s="11"/>
      <c r="AK61" s="147"/>
      <c r="AL61" s="147"/>
      <c r="AM61" s="147"/>
      <c r="AN61" s="147"/>
      <c r="AO61" s="147"/>
      <c r="AP61" s="147"/>
      <c r="AQ61" s="147"/>
      <c r="AR61" s="147"/>
      <c r="AS61" s="147"/>
      <c r="AT61" s="147"/>
      <c r="AU61" s="147"/>
      <c r="AV61" s="147"/>
      <c r="AW61" s="147"/>
      <c r="AX61" s="147"/>
      <c r="AY61" s="147"/>
      <c r="AZ61" s="147"/>
      <c r="BA61" s="147"/>
      <c r="BB61" s="147"/>
      <c r="BC61" s="147"/>
      <c r="BD61" s="147"/>
      <c r="BE61" s="11"/>
      <c r="BF61" s="11"/>
      <c r="BG61" s="11"/>
      <c r="BH61" s="11"/>
      <c r="BI61" s="11"/>
      <c r="BJ61" s="11"/>
      <c r="BK61" s="11"/>
      <c r="BL61" s="305" t="s">
        <v>132</v>
      </c>
      <c r="BM61" s="11"/>
      <c r="BN61" s="11"/>
      <c r="BO61" s="11"/>
      <c r="BP61" s="11"/>
      <c r="BQ61" s="11"/>
      <c r="BR61" s="11"/>
      <c r="BS61" s="11"/>
      <c r="BT61" s="11"/>
      <c r="BU61" s="147"/>
    </row>
    <row r="62" spans="1:73" ht="13.5" customHeight="1">
      <c r="A62" s="135"/>
      <c r="B62" s="147"/>
      <c r="C62" s="515"/>
      <c r="D62" s="147"/>
      <c r="E62" s="147"/>
      <c r="F62" s="147"/>
      <c r="G62" s="147"/>
      <c r="H62" s="147"/>
      <c r="I62" s="147"/>
      <c r="J62" s="147"/>
      <c r="K62" s="147"/>
      <c r="L62" s="147"/>
      <c r="M62" s="147"/>
      <c r="N62" s="147"/>
      <c r="O62" s="147"/>
      <c r="P62" s="147"/>
      <c r="Q62" s="147"/>
      <c r="R62" s="147"/>
      <c r="S62" s="11"/>
      <c r="T62" s="11"/>
      <c r="U62" s="11"/>
      <c r="V62" s="11"/>
      <c r="W62" s="11"/>
      <c r="X62" s="11"/>
      <c r="Y62" s="11"/>
      <c r="Z62" s="11"/>
      <c r="AA62" s="11"/>
      <c r="AB62" s="11"/>
      <c r="AC62" s="11"/>
      <c r="AD62" s="11"/>
      <c r="AE62" s="11"/>
      <c r="AF62" s="11"/>
      <c r="AG62" s="11"/>
      <c r="AH62" s="11"/>
      <c r="AI62" s="11"/>
      <c r="AJ62" s="11"/>
      <c r="AK62" s="147"/>
      <c r="AL62" s="147"/>
      <c r="AM62" s="147"/>
      <c r="AN62" s="147"/>
      <c r="AO62" s="147"/>
      <c r="AP62" s="147"/>
      <c r="AQ62" s="147"/>
      <c r="AR62" s="147"/>
      <c r="AS62" s="147"/>
      <c r="AT62" s="147"/>
      <c r="AU62" s="147"/>
      <c r="AV62" s="147"/>
      <c r="AW62" s="147"/>
      <c r="AX62" s="147"/>
      <c r="AY62" s="147"/>
      <c r="AZ62" s="147"/>
      <c r="BA62" s="147"/>
      <c r="BB62" s="147"/>
      <c r="BC62" s="147"/>
      <c r="BD62" s="147"/>
      <c r="BE62" s="11"/>
      <c r="BF62" s="11"/>
      <c r="BG62" s="11"/>
      <c r="BH62" s="11"/>
      <c r="BI62" s="11"/>
      <c r="BJ62" s="11"/>
      <c r="BK62" s="11"/>
      <c r="BL62" s="147"/>
      <c r="BM62" s="147"/>
      <c r="BN62" s="147"/>
      <c r="BO62" s="147"/>
      <c r="BP62" s="147"/>
      <c r="BQ62" s="147"/>
      <c r="BR62" s="147"/>
      <c r="BS62" s="147"/>
      <c r="BT62" s="147"/>
      <c r="BU62" s="147"/>
    </row>
    <row r="63" ht="13.5" customHeight="1">
      <c r="C63" s="2"/>
    </row>
    <row r="64" ht="13.5" customHeight="1">
      <c r="C64" s="2"/>
    </row>
    <row r="65" spans="3:4" ht="13.5" customHeight="1">
      <c r="C65" s="2"/>
      <c r="D65" s="2"/>
    </row>
    <row r="66" spans="3:4" ht="13.5" customHeight="1">
      <c r="C66" s="2"/>
      <c r="D66" s="2"/>
    </row>
  </sheetData>
  <sheetProtection sheet="1"/>
  <mergeCells count="159">
    <mergeCell ref="BE55:BF57"/>
    <mergeCell ref="BH55:BK57"/>
    <mergeCell ref="AV49:AW49"/>
    <mergeCell ref="AV50:AW50"/>
    <mergeCell ref="C30:E30"/>
    <mergeCell ref="AB28:AB32"/>
    <mergeCell ref="AE34:AF34"/>
    <mergeCell ref="AC29:AC31"/>
    <mergeCell ref="C57:H57"/>
    <mergeCell ref="I45:J45"/>
    <mergeCell ref="BK11:BL11"/>
    <mergeCell ref="BK35:BM35"/>
    <mergeCell ref="AE25:AF25"/>
    <mergeCell ref="AE26:AF26"/>
    <mergeCell ref="AE27:AF27"/>
    <mergeCell ref="AE36:AF36"/>
    <mergeCell ref="AE33:AF33"/>
    <mergeCell ref="AE31:AF31"/>
    <mergeCell ref="AE32:AF32"/>
    <mergeCell ref="AE28:AF28"/>
    <mergeCell ref="O58:Q58"/>
    <mergeCell ref="B58:C58"/>
    <mergeCell ref="AB11:AD11"/>
    <mergeCell ref="AE18:AF18"/>
    <mergeCell ref="AB18:AD18"/>
    <mergeCell ref="AE19:AF19"/>
    <mergeCell ref="AE23:AF23"/>
    <mergeCell ref="AE29:AF29"/>
    <mergeCell ref="AE30:AF30"/>
    <mergeCell ref="AE24:AF24"/>
    <mergeCell ref="V7:W7"/>
    <mergeCell ref="V16:W16"/>
    <mergeCell ref="AB19:AD19"/>
    <mergeCell ref="AB14:AD14"/>
    <mergeCell ref="AB7:AD7"/>
    <mergeCell ref="AB15:AD15"/>
    <mergeCell ref="AB12:AD12"/>
    <mergeCell ref="AB9:AD9"/>
    <mergeCell ref="AB16:AD16"/>
    <mergeCell ref="AB6:AD6"/>
    <mergeCell ref="AE10:AF10"/>
    <mergeCell ref="AE15:AF15"/>
    <mergeCell ref="AE13:AF13"/>
    <mergeCell ref="AE16:AF16"/>
    <mergeCell ref="AE17:AF17"/>
    <mergeCell ref="AE6:AF6"/>
    <mergeCell ref="AB17:AD17"/>
    <mergeCell ref="AB13:AD13"/>
    <mergeCell ref="AE11:AF11"/>
    <mergeCell ref="AE7:AF7"/>
    <mergeCell ref="AE8:AF8"/>
    <mergeCell ref="AE9:AF9"/>
    <mergeCell ref="AB10:AD10"/>
    <mergeCell ref="AE14:AF14"/>
    <mergeCell ref="AB8:AD8"/>
    <mergeCell ref="AE12:AF12"/>
    <mergeCell ref="I46:J46"/>
    <mergeCell ref="AE37:AF37"/>
    <mergeCell ref="U31:W31"/>
    <mergeCell ref="AE41:AF41"/>
    <mergeCell ref="AE42:AF42"/>
    <mergeCell ref="Y52:Y53"/>
    <mergeCell ref="U52:U54"/>
    <mergeCell ref="AE35:AF35"/>
    <mergeCell ref="AB33:AB42"/>
    <mergeCell ref="G46:H46"/>
    <mergeCell ref="Q46:R46"/>
    <mergeCell ref="C45:D45"/>
    <mergeCell ref="X34:Z35"/>
    <mergeCell ref="M37:R37"/>
    <mergeCell ref="C56:H56"/>
    <mergeCell ref="M38:R38"/>
    <mergeCell ref="G37:I37"/>
    <mergeCell ref="G38:I38"/>
    <mergeCell ref="C37:E37"/>
    <mergeCell ref="C38:E38"/>
    <mergeCell ref="AL42:AL43"/>
    <mergeCell ref="BM41:BQ41"/>
    <mergeCell ref="U39:V39"/>
    <mergeCell ref="U40:V40"/>
    <mergeCell ref="W51:X51"/>
    <mergeCell ref="AC38:AC41"/>
    <mergeCell ref="AE38:AF38"/>
    <mergeCell ref="BM42:BQ42"/>
    <mergeCell ref="AE40:AF40"/>
    <mergeCell ref="BO8:BT8"/>
    <mergeCell ref="BE8:BN9"/>
    <mergeCell ref="BR9:BT9"/>
    <mergeCell ref="BO9:BQ9"/>
    <mergeCell ref="BM44:BQ44"/>
    <mergeCell ref="BR44:BT44"/>
    <mergeCell ref="BE39:BL39"/>
    <mergeCell ref="BM39:BQ39"/>
    <mergeCell ref="BR42:BT42"/>
    <mergeCell ref="BK10:BL10"/>
    <mergeCell ref="BR43:BT43"/>
    <mergeCell ref="BM40:BQ40"/>
    <mergeCell ref="BR40:BT40"/>
    <mergeCell ref="BM43:BQ43"/>
    <mergeCell ref="BR41:BT41"/>
    <mergeCell ref="BI40:BL40"/>
    <mergeCell ref="BI41:BL41"/>
    <mergeCell ref="BI42:BL42"/>
    <mergeCell ref="BI43:BL43"/>
    <mergeCell ref="BR39:BT39"/>
    <mergeCell ref="AL28:BA29"/>
    <mergeCell ref="C19:M20"/>
    <mergeCell ref="C22:I23"/>
    <mergeCell ref="J22:R23"/>
    <mergeCell ref="C25:R26"/>
    <mergeCell ref="AE39:AF39"/>
    <mergeCell ref="O20:Q20"/>
    <mergeCell ref="AX23:AZ23"/>
    <mergeCell ref="AS25:BA26"/>
    <mergeCell ref="Q2:R2"/>
    <mergeCell ref="C14:E14"/>
    <mergeCell ref="G14:I14"/>
    <mergeCell ref="C15:I15"/>
    <mergeCell ref="K14:R14"/>
    <mergeCell ref="C18:D18"/>
    <mergeCell ref="O18:Q18"/>
    <mergeCell ref="E5:O5"/>
    <mergeCell ref="E8:O8"/>
    <mergeCell ref="E7:O7"/>
    <mergeCell ref="D58:H58"/>
    <mergeCell ref="J53:R55"/>
    <mergeCell ref="O52:Q52"/>
    <mergeCell ref="O56:Q56"/>
    <mergeCell ref="C55:H55"/>
    <mergeCell ref="AL25:AR26"/>
    <mergeCell ref="AA55:AG60"/>
    <mergeCell ref="AP49:AQ49"/>
    <mergeCell ref="AL49:AO49"/>
    <mergeCell ref="AE43:AF43"/>
    <mergeCell ref="AN5:AX5"/>
    <mergeCell ref="AN7:AX7"/>
    <mergeCell ref="AN8:AX8"/>
    <mergeCell ref="AL14:AN14"/>
    <mergeCell ref="AP14:AR14"/>
    <mergeCell ref="AT14:BA14"/>
    <mergeCell ref="BI44:BL44"/>
    <mergeCell ref="BR2:BS2"/>
    <mergeCell ref="AP41:AQ41"/>
    <mergeCell ref="AY41:AZ41"/>
    <mergeCell ref="AL15:AR15"/>
    <mergeCell ref="AL21:AM21"/>
    <mergeCell ref="AX21:AZ21"/>
    <mergeCell ref="AL22:AV23"/>
    <mergeCell ref="AK16:AR18"/>
    <mergeCell ref="AZ2:BA2"/>
    <mergeCell ref="BH53:BK54"/>
    <mergeCell ref="BE53:BG54"/>
    <mergeCell ref="BE50:BG50"/>
    <mergeCell ref="BH50:BK50"/>
    <mergeCell ref="BL50:BT50"/>
    <mergeCell ref="BL53:BT54"/>
    <mergeCell ref="BE51:BG52"/>
    <mergeCell ref="BH51:BK52"/>
    <mergeCell ref="BL51:BT52"/>
  </mergeCells>
  <dataValidations count="12">
    <dataValidation type="whole" allowBlank="1" showInputMessage="1" showErrorMessage="1" errorTitle="整数で入力" error="数量は整数（１ｔ単位）にて入力して下さい。" sqref="X7:Y18 W37:Z42 AB8:AB18 AB7:AD7 AE33:AE40 AE7:AG18 X23:Y32 AE24:AE31">
      <formula1>0</formula1>
      <formula2>1000000</formula2>
    </dataValidation>
    <dataValidation type="whole" allowBlank="1" showInputMessage="1" showErrorMessage="1" errorTitle="入力エラー" error="1又は2を入力して下さい。&#10;該当しない場合はDeleteして下さい。" sqref="F37:F38">
      <formula1>1</formula1>
      <formula2>2</formula2>
    </dataValidation>
    <dataValidation type="whole" allowBlank="1" showErrorMessage="1" errorTitle="入力エラー" error="1～3の範囲で入力して下さい。&#10;該当しない場合Deleteして下さい。" sqref="L37:L38 B55:B57">
      <formula1>1</formula1>
      <formula2>3</formula2>
    </dataValidation>
    <dataValidation type="whole" allowBlank="1" showInputMessage="1" showErrorMessage="1" errorTitle="入力エラー" error="1又は2を入力して下さい。&#10;" sqref="M47 AL50">
      <formula1>1</formula1>
      <formula2>2</formula2>
    </dataValidation>
    <dataValidation type="whole" allowBlank="1" showInputMessage="1" showErrorMessage="1" errorTitle="入力エラー" error="１のみ入力可能" sqref="AL57">
      <formula1>1</formula1>
      <formula2>1</formula2>
    </dataValidation>
    <dataValidation type="whole" allowBlank="1" showInputMessage="1" showErrorMessage="1" errorTitle="入力エラー" error="２のみ入力可能" sqref="AL58">
      <formula1>2</formula1>
      <formula2>2</formula2>
    </dataValidation>
    <dataValidation type="whole" allowBlank="1" showInputMessage="1" showErrorMessage="1" errorTitle="入力エラー" error="３のみ入力可能" sqref="AL59">
      <formula1>3</formula1>
      <formula2>3</formula2>
    </dataValidation>
    <dataValidation type="decimal" allowBlank="1" showInputMessage="1" showErrorMessage="1" errorTitle="入力エラー" error="０～１００の範囲で入力して下さい。" sqref="BP10:BP11">
      <formula1>0</formula1>
      <formula2>100</formula2>
    </dataValidation>
    <dataValidation type="whole" allowBlank="1" showInputMessage="1" showErrorMessage="1" errorTitle="入力エラー" error="１～３の範囲で入力して下さい。&#10;" sqref="BE18 BE27 BE44 BE40:BE43">
      <formula1>1</formula1>
      <formula2>3</formula2>
    </dataValidation>
    <dataValidation type="whole" allowBlank="1" showInputMessage="1" showErrorMessage="1" errorTitle="入力エラー" error="１～２の範囲で入力して下さい。&#10;" sqref="BK19 BK21 BK28 BK30 BJ35">
      <formula1>1</formula1>
      <formula2>2</formula2>
    </dataValidation>
    <dataValidation type="whole" allowBlank="1" showInputMessage="1" showErrorMessage="1" errorTitle="入力エラー" error="１～1２の範囲で入力して下さい。&#10;" sqref="BP20 BR20 BP22 BR22 BP29 BR29 BP31 BR31">
      <formula1>1</formula1>
      <formula2>12</formula2>
    </dataValidation>
    <dataValidation type="whole" allowBlank="1" showErrorMessage="1" promptTitle="種類" errorTitle="入力エラー" error="１～3を入力して下さい。&#10;該当しない場合はDeleteして下さい。" imeMode="off" sqref="B37:B38">
      <formula1>1</formula1>
      <formula2>3</formula2>
    </dataValidation>
  </dataValidations>
  <printOptions horizontalCentered="1" verticalCentered="1"/>
  <pageMargins left="0.3937007874015748" right="0.3937007874015748" top="0.3937007874015748" bottom="0.1968503937007874" header="0.5118110236220472" footer="0.5118110236220472"/>
  <pageSetup cellComments="asDisplayed" fitToHeight="2" fitToWidth="2" horizontalDpi="600" verticalDpi="600" orientation="landscape" paperSize="8" scale="96" r:id="rId4"/>
  <colBreaks count="1" manualBreakCount="1">
    <brk id="35" max="61"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65"/>
  <sheetViews>
    <sheetView showGridLines="0" workbookViewId="0" topLeftCell="A1">
      <selection activeCell="F41" sqref="F41"/>
    </sheetView>
  </sheetViews>
  <sheetFormatPr defaultColWidth="9.00390625" defaultRowHeight="13.5"/>
  <cols>
    <col min="1" max="1" width="4.375" style="328" customWidth="1"/>
    <col min="2" max="2" width="4.125" style="328" customWidth="1"/>
    <col min="3" max="3" width="9.25390625" style="328" customWidth="1"/>
    <col min="4" max="10" width="14.375" style="328" customWidth="1"/>
    <col min="11" max="14" width="7.25390625" style="328" customWidth="1"/>
    <col min="15" max="15" width="14.25390625" style="328" customWidth="1"/>
    <col min="16" max="16" width="5.00390625" style="328" customWidth="1"/>
    <col min="17" max="20" width="9.00390625" style="328" customWidth="1"/>
    <col min="21" max="21" width="3.50390625" style="328" bestFit="1" customWidth="1"/>
    <col min="22" max="22" width="11.625" style="328" bestFit="1" customWidth="1"/>
    <col min="23" max="24" width="7.875" style="328" customWidth="1"/>
    <col min="25" max="16384" width="9.00390625" style="328" customWidth="1"/>
  </cols>
  <sheetData>
    <row r="1" spans="1:16" ht="14.25">
      <c r="A1" s="327"/>
      <c r="B1" s="327"/>
      <c r="C1" s="327"/>
      <c r="D1" s="327"/>
      <c r="E1" s="327"/>
      <c r="F1" s="327"/>
      <c r="G1" s="327"/>
      <c r="H1" s="327"/>
      <c r="I1" s="327"/>
      <c r="J1" s="327"/>
      <c r="K1" s="327"/>
      <c r="L1" s="327"/>
      <c r="M1" s="327"/>
      <c r="N1" s="327"/>
      <c r="O1" s="327"/>
      <c r="P1" s="327"/>
    </row>
    <row r="2" spans="1:16" ht="14.25">
      <c r="A2" s="327"/>
      <c r="B2" s="327"/>
      <c r="C2" s="327"/>
      <c r="D2" s="327"/>
      <c r="E2" s="327"/>
      <c r="F2" s="327"/>
      <c r="G2" s="327"/>
      <c r="H2" s="327"/>
      <c r="I2" s="327"/>
      <c r="J2" s="327"/>
      <c r="K2" s="327"/>
      <c r="L2" s="327"/>
      <c r="M2" s="327"/>
      <c r="N2" s="327"/>
      <c r="O2" s="327"/>
      <c r="P2" s="327"/>
    </row>
    <row r="3" spans="1:16" ht="26.25" customHeight="1">
      <c r="A3" s="327"/>
      <c r="B3" s="329"/>
      <c r="C3" s="327"/>
      <c r="D3" s="327"/>
      <c r="E3" s="327"/>
      <c r="F3" s="327"/>
      <c r="G3" s="327"/>
      <c r="H3" s="327"/>
      <c r="I3" s="327"/>
      <c r="J3" s="327"/>
      <c r="K3" s="327"/>
      <c r="L3" s="327"/>
      <c r="M3" s="327"/>
      <c r="N3" s="327"/>
      <c r="O3" s="482"/>
      <c r="P3" s="327"/>
    </row>
    <row r="4" spans="1:16" ht="21.75" customHeight="1">
      <c r="A4" s="327"/>
      <c r="B4" s="330" t="s">
        <v>220</v>
      </c>
      <c r="C4" s="327"/>
      <c r="D4" s="327"/>
      <c r="E4" s="327"/>
      <c r="F4" s="327"/>
      <c r="G4" s="327"/>
      <c r="H4" s="327"/>
      <c r="I4" s="327"/>
      <c r="J4" s="327"/>
      <c r="K4" s="327"/>
      <c r="L4" s="327"/>
      <c r="M4" s="327"/>
      <c r="N4" s="327"/>
      <c r="O4" s="327"/>
      <c r="P4" s="327"/>
    </row>
    <row r="5" spans="1:16" ht="14.25">
      <c r="A5" s="327"/>
      <c r="B5" s="327"/>
      <c r="C5" s="327"/>
      <c r="D5" s="327"/>
      <c r="E5" s="327"/>
      <c r="F5" s="327"/>
      <c r="G5" s="327"/>
      <c r="H5" s="327"/>
      <c r="I5" s="327"/>
      <c r="J5" s="327"/>
      <c r="K5" s="327"/>
      <c r="L5" s="327"/>
      <c r="M5" s="327"/>
      <c r="N5" s="327"/>
      <c r="O5" s="327"/>
      <c r="P5" s="327"/>
    </row>
    <row r="6" spans="1:16" ht="14.25">
      <c r="A6" s="327"/>
      <c r="B6" s="327"/>
      <c r="C6" s="327"/>
      <c r="D6" s="327"/>
      <c r="E6" s="327"/>
      <c r="F6" s="327"/>
      <c r="G6" s="327"/>
      <c r="H6" s="327"/>
      <c r="I6" s="327"/>
      <c r="J6" s="327"/>
      <c r="K6" s="327"/>
      <c r="L6" s="327"/>
      <c r="M6" s="327"/>
      <c r="N6" s="327"/>
      <c r="O6" s="327"/>
      <c r="P6" s="327"/>
    </row>
    <row r="7" spans="1:16" ht="14.25">
      <c r="A7" s="327"/>
      <c r="B7" s="327"/>
      <c r="C7" s="327"/>
      <c r="D7" s="327"/>
      <c r="E7" s="327"/>
      <c r="F7" s="327"/>
      <c r="G7" s="327"/>
      <c r="H7" s="327"/>
      <c r="I7" s="327"/>
      <c r="J7" s="327"/>
      <c r="K7" s="327"/>
      <c r="L7" s="327"/>
      <c r="M7" s="327"/>
      <c r="N7" s="327"/>
      <c r="O7" s="327"/>
      <c r="P7" s="327"/>
    </row>
    <row r="8" spans="1:16" ht="14.25">
      <c r="A8" s="327"/>
      <c r="B8" s="327"/>
      <c r="C8" s="327"/>
      <c r="D8" s="327"/>
      <c r="E8" s="327"/>
      <c r="F8" s="327"/>
      <c r="G8" s="327"/>
      <c r="H8" s="327"/>
      <c r="I8" s="327"/>
      <c r="J8" s="327"/>
      <c r="K8" s="327"/>
      <c r="L8" s="327"/>
      <c r="M8" s="327"/>
      <c r="N8" s="327"/>
      <c r="O8" s="327"/>
      <c r="P8" s="327"/>
    </row>
    <row r="9" spans="1:16" ht="14.25">
      <c r="A9" s="327"/>
      <c r="B9" s="327"/>
      <c r="C9" s="327"/>
      <c r="D9" s="327"/>
      <c r="E9" s="327"/>
      <c r="F9" s="327"/>
      <c r="G9" s="327"/>
      <c r="H9" s="327"/>
      <c r="I9" s="327"/>
      <c r="J9" s="327"/>
      <c r="K9" s="331" t="s">
        <v>221</v>
      </c>
      <c r="L9" s="331"/>
      <c r="M9" s="331" t="s">
        <v>222</v>
      </c>
      <c r="N9" s="332"/>
      <c r="O9" s="327"/>
      <c r="P9" s="327"/>
    </row>
    <row r="10" spans="1:16" ht="14.25">
      <c r="A10" s="327"/>
      <c r="B10" s="327"/>
      <c r="C10" s="327"/>
      <c r="D10" s="327"/>
      <c r="E10" s="327"/>
      <c r="F10" s="327"/>
      <c r="G10" s="327"/>
      <c r="H10" s="327"/>
      <c r="I10" s="327"/>
      <c r="J10" s="327"/>
      <c r="K10" s="327"/>
      <c r="L10" s="327"/>
      <c r="M10" s="327"/>
      <c r="N10" s="327"/>
      <c r="O10" s="327"/>
      <c r="P10" s="327"/>
    </row>
    <row r="11" spans="1:16" ht="14.25">
      <c r="A11" s="327"/>
      <c r="B11" s="327"/>
      <c r="C11" s="327"/>
      <c r="D11" s="327"/>
      <c r="E11" s="327"/>
      <c r="F11" s="327"/>
      <c r="G11" s="327"/>
      <c r="H11" s="327"/>
      <c r="I11" s="327"/>
      <c r="J11" s="327"/>
      <c r="K11" s="327"/>
      <c r="L11" s="327"/>
      <c r="M11" s="327"/>
      <c r="N11" s="327"/>
      <c r="O11" s="327"/>
      <c r="P11" s="327"/>
    </row>
    <row r="12" spans="1:16" ht="21.75" customHeight="1">
      <c r="A12" s="327"/>
      <c r="B12" s="327"/>
      <c r="C12" s="327"/>
      <c r="D12" s="327"/>
      <c r="E12" s="327"/>
      <c r="F12" s="327"/>
      <c r="G12" s="327"/>
      <c r="H12" s="327"/>
      <c r="I12" s="327"/>
      <c r="J12" s="327"/>
      <c r="K12" s="327"/>
      <c r="L12" s="327"/>
      <c r="M12" s="327"/>
      <c r="N12" s="327"/>
      <c r="O12" s="327"/>
      <c r="P12" s="327"/>
    </row>
    <row r="13" spans="1:16" ht="24.75" customHeight="1">
      <c r="A13" s="327"/>
      <c r="B13" s="333"/>
      <c r="C13" s="334"/>
      <c r="D13" s="334"/>
      <c r="E13" s="334"/>
      <c r="F13" s="334"/>
      <c r="G13" s="335"/>
      <c r="H13" s="327"/>
      <c r="I13" s="336" t="s">
        <v>223</v>
      </c>
      <c r="J13" s="484">
        <f>'工場・発生材'!Q2</f>
        <v>0</v>
      </c>
      <c r="K13" s="483"/>
      <c r="L13" s="483"/>
      <c r="M13" s="483"/>
      <c r="N13" s="483"/>
      <c r="O13" s="483"/>
      <c r="P13" s="337"/>
    </row>
    <row r="14" spans="1:16" ht="24.75" customHeight="1">
      <c r="A14" s="327"/>
      <c r="B14" s="338"/>
      <c r="C14" s="339"/>
      <c r="D14" s="339"/>
      <c r="E14" s="339"/>
      <c r="F14" s="339"/>
      <c r="G14" s="340"/>
      <c r="H14" s="327"/>
      <c r="I14" s="336" t="s">
        <v>224</v>
      </c>
      <c r="J14" s="768">
        <f>'工場・発生材'!C19</f>
        <v>0</v>
      </c>
      <c r="K14" s="769"/>
      <c r="L14" s="769"/>
      <c r="M14" s="769"/>
      <c r="N14" s="769"/>
      <c r="O14" s="770"/>
      <c r="P14" s="327"/>
    </row>
    <row r="15" spans="1:16" ht="24.75" customHeight="1">
      <c r="A15" s="327"/>
      <c r="B15" s="341" t="s">
        <v>225</v>
      </c>
      <c r="C15" s="342"/>
      <c r="D15" s="342"/>
      <c r="E15" s="342"/>
      <c r="F15" s="342"/>
      <c r="G15" s="343"/>
      <c r="H15" s="327"/>
      <c r="I15" s="344"/>
      <c r="J15" s="771"/>
      <c r="K15" s="772"/>
      <c r="L15" s="772"/>
      <c r="M15" s="772"/>
      <c r="N15" s="772"/>
      <c r="O15" s="773"/>
      <c r="P15" s="327"/>
    </row>
    <row r="16" spans="1:16" ht="24.75" customHeight="1">
      <c r="A16" s="327"/>
      <c r="B16" s="338"/>
      <c r="C16" s="339"/>
      <c r="D16" s="339"/>
      <c r="E16" s="339"/>
      <c r="F16" s="339"/>
      <c r="G16" s="340"/>
      <c r="H16" s="327"/>
      <c r="I16" s="345" t="s">
        <v>226</v>
      </c>
      <c r="J16" s="774">
        <f>'工場・発生材'!C22</f>
        <v>0</v>
      </c>
      <c r="K16" s="775"/>
      <c r="L16" s="775"/>
      <c r="M16" s="775"/>
      <c r="N16" s="775"/>
      <c r="O16" s="776"/>
      <c r="P16" s="327"/>
    </row>
    <row r="17" spans="1:16" ht="24.75" customHeight="1">
      <c r="A17" s="327"/>
      <c r="B17" s="346">
        <v>29</v>
      </c>
      <c r="C17" s="347"/>
      <c r="D17" s="347"/>
      <c r="E17" s="347"/>
      <c r="F17" s="347"/>
      <c r="G17" s="348"/>
      <c r="H17" s="327"/>
      <c r="I17" s="345" t="s">
        <v>227</v>
      </c>
      <c r="J17" s="774">
        <f>'工場・発生材'!C25</f>
        <v>0</v>
      </c>
      <c r="K17" s="775"/>
      <c r="L17" s="775"/>
      <c r="M17" s="775"/>
      <c r="N17" s="775"/>
      <c r="O17" s="776"/>
      <c r="P17" s="327"/>
    </row>
    <row r="18" spans="1:16" ht="24.75" customHeight="1">
      <c r="A18" s="327"/>
      <c r="B18" s="346"/>
      <c r="C18" s="347"/>
      <c r="D18" s="347"/>
      <c r="E18" s="347"/>
      <c r="F18" s="347"/>
      <c r="G18" s="348"/>
      <c r="H18" s="327"/>
      <c r="I18" s="345" t="s">
        <v>228</v>
      </c>
      <c r="J18" s="777">
        <f>'工場・発生材'!O18</f>
        <v>0</v>
      </c>
      <c r="K18" s="778"/>
      <c r="L18" s="779" t="s">
        <v>229</v>
      </c>
      <c r="M18" s="780"/>
      <c r="N18" s="781">
        <f>'工場・発生材'!O20</f>
        <v>0</v>
      </c>
      <c r="O18" s="782"/>
      <c r="P18" s="327"/>
    </row>
    <row r="19" spans="1:16" ht="22.5" customHeight="1">
      <c r="A19" s="327"/>
      <c r="B19" s="349"/>
      <c r="C19" s="350"/>
      <c r="D19" s="350"/>
      <c r="E19" s="350"/>
      <c r="F19" s="350"/>
      <c r="G19" s="351"/>
      <c r="H19" s="327"/>
      <c r="I19" s="327"/>
      <c r="J19" s="352"/>
      <c r="K19" s="339"/>
      <c r="L19" s="339"/>
      <c r="M19" s="339"/>
      <c r="N19" s="339"/>
      <c r="O19" s="339"/>
      <c r="P19" s="339"/>
    </row>
    <row r="20" spans="1:16" ht="16.5" customHeight="1">
      <c r="A20" s="327"/>
      <c r="B20" s="327"/>
      <c r="C20" s="327"/>
      <c r="D20" s="327"/>
      <c r="E20" s="327"/>
      <c r="F20" s="327"/>
      <c r="G20" s="327"/>
      <c r="H20" s="327"/>
      <c r="I20" s="327"/>
      <c r="J20" s="352"/>
      <c r="K20" s="339"/>
      <c r="L20" s="339"/>
      <c r="M20" s="783" t="s">
        <v>230</v>
      </c>
      <c r="N20" s="784"/>
      <c r="O20" s="353" t="s">
        <v>231</v>
      </c>
      <c r="P20" s="327"/>
    </row>
    <row r="21" spans="1:16" ht="23.25" customHeight="1">
      <c r="A21" s="327"/>
      <c r="B21" s="327"/>
      <c r="C21" s="327"/>
      <c r="D21" s="354"/>
      <c r="E21" s="354"/>
      <c r="F21" s="354"/>
      <c r="G21" s="354"/>
      <c r="H21" s="355"/>
      <c r="I21" s="355"/>
      <c r="J21" s="352"/>
      <c r="K21" s="339"/>
      <c r="L21" s="339"/>
      <c r="M21" s="785"/>
      <c r="N21" s="786"/>
      <c r="O21" s="789"/>
      <c r="P21" s="327"/>
    </row>
    <row r="22" spans="1:16" ht="28.5" customHeight="1">
      <c r="A22" s="327"/>
      <c r="B22" s="356" t="s">
        <v>232</v>
      </c>
      <c r="C22" s="357"/>
      <c r="D22" s="357"/>
      <c r="E22" s="358"/>
      <c r="F22" s="327"/>
      <c r="G22" s="791"/>
      <c r="H22" s="791"/>
      <c r="I22" s="791"/>
      <c r="J22" s="352"/>
      <c r="K22" s="339"/>
      <c r="L22" s="339"/>
      <c r="M22" s="787"/>
      <c r="N22" s="788"/>
      <c r="O22" s="790"/>
      <c r="P22" s="327"/>
    </row>
    <row r="23" spans="1:16" ht="9" customHeight="1">
      <c r="A23" s="327"/>
      <c r="B23" s="327"/>
      <c r="C23" s="359"/>
      <c r="D23" s="359"/>
      <c r="E23" s="359"/>
      <c r="F23" s="327"/>
      <c r="G23" s="792"/>
      <c r="H23" s="792"/>
      <c r="I23" s="792"/>
      <c r="J23" s="327"/>
      <c r="K23" s="327"/>
      <c r="L23" s="327"/>
      <c r="M23" s="327"/>
      <c r="N23" s="327"/>
      <c r="O23" s="327"/>
      <c r="P23" s="327"/>
    </row>
    <row r="24" spans="1:23" s="362" customFormat="1" ht="39" customHeight="1">
      <c r="A24" s="360"/>
      <c r="B24" s="793" t="s">
        <v>233</v>
      </c>
      <c r="C24" s="794"/>
      <c r="D24" s="795" t="s">
        <v>234</v>
      </c>
      <c r="E24" s="796"/>
      <c r="F24" s="797" t="s">
        <v>235</v>
      </c>
      <c r="G24" s="797"/>
      <c r="H24" s="795"/>
      <c r="I24" s="798" t="s">
        <v>236</v>
      </c>
      <c r="J24" s="800" t="s">
        <v>237</v>
      </c>
      <c r="K24" s="361"/>
      <c r="L24" s="361"/>
      <c r="M24" s="361"/>
      <c r="N24" s="361"/>
      <c r="O24" s="361"/>
      <c r="P24" s="361"/>
      <c r="U24" s="328"/>
      <c r="V24" s="328"/>
      <c r="W24" s="328"/>
    </row>
    <row r="25" spans="1:23" s="372" customFormat="1" ht="24.75" customHeight="1">
      <c r="A25" s="363"/>
      <c r="B25" s="364" t="s">
        <v>238</v>
      </c>
      <c r="C25" s="365"/>
      <c r="D25" s="366" t="s">
        <v>239</v>
      </c>
      <c r="E25" s="367" t="s">
        <v>240</v>
      </c>
      <c r="F25" s="368" t="s">
        <v>241</v>
      </c>
      <c r="G25" s="369" t="s">
        <v>242</v>
      </c>
      <c r="H25" s="370" t="s">
        <v>243</v>
      </c>
      <c r="I25" s="799"/>
      <c r="J25" s="801"/>
      <c r="K25" s="371"/>
      <c r="L25" s="371"/>
      <c r="M25" s="371"/>
      <c r="N25" s="371"/>
      <c r="O25" s="371"/>
      <c r="P25" s="371"/>
      <c r="U25" s="362"/>
      <c r="V25" s="362"/>
      <c r="W25" s="362"/>
    </row>
    <row r="26" spans="1:23" s="382" customFormat="1" ht="24.75" customHeight="1">
      <c r="A26" s="373"/>
      <c r="B26" s="802" t="str">
        <f>WIDECHAR(B17)&amp;"年４月"</f>
        <v>２９年４月</v>
      </c>
      <c r="C26" s="803"/>
      <c r="D26" s="374"/>
      <c r="E26" s="375"/>
      <c r="F26" s="376"/>
      <c r="G26" s="377"/>
      <c r="H26" s="378">
        <f>F26+G26</f>
        <v>0</v>
      </c>
      <c r="I26" s="379"/>
      <c r="J26" s="380"/>
      <c r="K26" s="381"/>
      <c r="L26" s="381"/>
      <c r="M26" s="381"/>
      <c r="N26" s="381"/>
      <c r="O26" s="381"/>
      <c r="P26" s="381"/>
      <c r="U26" s="372"/>
      <c r="V26" s="372"/>
      <c r="W26" s="372"/>
    </row>
    <row r="27" spans="1:16" s="382" customFormat="1" ht="24.75" customHeight="1">
      <c r="A27" s="373"/>
      <c r="B27" s="804" t="s">
        <v>244</v>
      </c>
      <c r="C27" s="805"/>
      <c r="D27" s="383"/>
      <c r="E27" s="384"/>
      <c r="F27" s="385"/>
      <c r="G27" s="386"/>
      <c r="H27" s="387">
        <f aca="true" t="shared" si="0" ref="H27:H37">F27+G27</f>
        <v>0</v>
      </c>
      <c r="I27" s="388"/>
      <c r="J27" s="389"/>
      <c r="K27" s="381"/>
      <c r="L27" s="381"/>
      <c r="M27" s="381"/>
      <c r="N27" s="381"/>
      <c r="O27" s="381"/>
      <c r="P27" s="381"/>
    </row>
    <row r="28" spans="1:16" s="382" customFormat="1" ht="24.75" customHeight="1">
      <c r="A28" s="373"/>
      <c r="B28" s="804" t="s">
        <v>245</v>
      </c>
      <c r="C28" s="805"/>
      <c r="D28" s="383"/>
      <c r="E28" s="384"/>
      <c r="F28" s="385"/>
      <c r="G28" s="386"/>
      <c r="H28" s="387">
        <f t="shared" si="0"/>
        <v>0</v>
      </c>
      <c r="I28" s="388"/>
      <c r="J28" s="389"/>
      <c r="K28" s="381"/>
      <c r="L28" s="381"/>
      <c r="M28" s="381"/>
      <c r="N28" s="381"/>
      <c r="O28" s="381"/>
      <c r="P28" s="381"/>
    </row>
    <row r="29" spans="1:16" s="382" customFormat="1" ht="24.75" customHeight="1">
      <c r="A29" s="373"/>
      <c r="B29" s="804" t="s">
        <v>246</v>
      </c>
      <c r="C29" s="805"/>
      <c r="D29" s="383"/>
      <c r="E29" s="384"/>
      <c r="F29" s="385"/>
      <c r="G29" s="386"/>
      <c r="H29" s="387">
        <f t="shared" si="0"/>
        <v>0</v>
      </c>
      <c r="I29" s="388"/>
      <c r="J29" s="389"/>
      <c r="K29" s="381"/>
      <c r="L29" s="381"/>
      <c r="M29" s="381"/>
      <c r="N29" s="381"/>
      <c r="O29" s="381"/>
      <c r="P29" s="381"/>
    </row>
    <row r="30" spans="1:16" s="382" customFormat="1" ht="24.75" customHeight="1">
      <c r="A30" s="373"/>
      <c r="B30" s="804" t="s">
        <v>247</v>
      </c>
      <c r="C30" s="805"/>
      <c r="D30" s="383"/>
      <c r="E30" s="384"/>
      <c r="F30" s="385"/>
      <c r="G30" s="386"/>
      <c r="H30" s="387">
        <f t="shared" si="0"/>
        <v>0</v>
      </c>
      <c r="I30" s="388"/>
      <c r="J30" s="389"/>
      <c r="K30" s="381"/>
      <c r="L30" s="381"/>
      <c r="M30" s="381"/>
      <c r="N30" s="381"/>
      <c r="O30" s="381"/>
      <c r="P30" s="381"/>
    </row>
    <row r="31" spans="1:16" s="382" customFormat="1" ht="24.75" customHeight="1">
      <c r="A31" s="373"/>
      <c r="B31" s="804" t="s">
        <v>248</v>
      </c>
      <c r="C31" s="805"/>
      <c r="D31" s="383"/>
      <c r="E31" s="384"/>
      <c r="F31" s="385"/>
      <c r="G31" s="386"/>
      <c r="H31" s="387">
        <f t="shared" si="0"/>
        <v>0</v>
      </c>
      <c r="I31" s="388"/>
      <c r="J31" s="389"/>
      <c r="K31" s="381"/>
      <c r="L31" s="381"/>
      <c r="M31" s="381"/>
      <c r="N31" s="381"/>
      <c r="O31" s="381"/>
      <c r="P31" s="381"/>
    </row>
    <row r="32" spans="1:16" s="382" customFormat="1" ht="24.75" customHeight="1">
      <c r="A32" s="373"/>
      <c r="B32" s="804" t="s">
        <v>249</v>
      </c>
      <c r="C32" s="805"/>
      <c r="D32" s="383"/>
      <c r="E32" s="384"/>
      <c r="F32" s="385"/>
      <c r="G32" s="386"/>
      <c r="H32" s="387">
        <f t="shared" si="0"/>
        <v>0</v>
      </c>
      <c r="I32" s="388"/>
      <c r="J32" s="389"/>
      <c r="K32" s="381"/>
      <c r="L32" s="381"/>
      <c r="M32" s="381"/>
      <c r="N32" s="381"/>
      <c r="O32" s="381"/>
      <c r="P32" s="381"/>
    </row>
    <row r="33" spans="1:16" s="382" customFormat="1" ht="24.75" customHeight="1">
      <c r="A33" s="373"/>
      <c r="B33" s="804" t="s">
        <v>250</v>
      </c>
      <c r="C33" s="805"/>
      <c r="D33" s="383"/>
      <c r="E33" s="384"/>
      <c r="F33" s="385"/>
      <c r="G33" s="386"/>
      <c r="H33" s="387">
        <f t="shared" si="0"/>
        <v>0</v>
      </c>
      <c r="I33" s="388"/>
      <c r="J33" s="389"/>
      <c r="K33" s="381"/>
      <c r="L33" s="381"/>
      <c r="M33" s="381"/>
      <c r="N33" s="381"/>
      <c r="O33" s="381"/>
      <c r="P33" s="381"/>
    </row>
    <row r="34" spans="1:16" s="382" customFormat="1" ht="24.75" customHeight="1">
      <c r="A34" s="373"/>
      <c r="B34" s="804" t="s">
        <v>251</v>
      </c>
      <c r="C34" s="805"/>
      <c r="D34" s="383"/>
      <c r="E34" s="384"/>
      <c r="F34" s="385"/>
      <c r="G34" s="386"/>
      <c r="H34" s="387">
        <f t="shared" si="0"/>
        <v>0</v>
      </c>
      <c r="I34" s="388"/>
      <c r="J34" s="389"/>
      <c r="K34" s="381"/>
      <c r="L34" s="381"/>
      <c r="M34" s="381"/>
      <c r="N34" s="381"/>
      <c r="O34" s="381"/>
      <c r="P34" s="381"/>
    </row>
    <row r="35" spans="1:16" s="382" customFormat="1" ht="24.75" customHeight="1">
      <c r="A35" s="373"/>
      <c r="B35" s="806" t="str">
        <f>WIDECHAR(B17+1)&amp;"年１月"</f>
        <v>３０年１月</v>
      </c>
      <c r="C35" s="807"/>
      <c r="D35" s="383"/>
      <c r="E35" s="384"/>
      <c r="F35" s="385"/>
      <c r="G35" s="386"/>
      <c r="H35" s="387">
        <f t="shared" si="0"/>
        <v>0</v>
      </c>
      <c r="I35" s="388"/>
      <c r="J35" s="389"/>
      <c r="K35" s="381"/>
      <c r="L35" s="381"/>
      <c r="M35" s="381"/>
      <c r="N35" s="381"/>
      <c r="O35" s="381"/>
      <c r="P35" s="381"/>
    </row>
    <row r="36" spans="1:16" s="382" customFormat="1" ht="24.75" customHeight="1">
      <c r="A36" s="373"/>
      <c r="B36" s="804" t="s">
        <v>252</v>
      </c>
      <c r="C36" s="805"/>
      <c r="D36" s="383"/>
      <c r="E36" s="384"/>
      <c r="F36" s="385"/>
      <c r="G36" s="386"/>
      <c r="H36" s="387">
        <f t="shared" si="0"/>
        <v>0</v>
      </c>
      <c r="I36" s="388"/>
      <c r="J36" s="389"/>
      <c r="K36" s="381"/>
      <c r="L36" s="381"/>
      <c r="M36" s="381"/>
      <c r="N36" s="381"/>
      <c r="O36" s="381"/>
      <c r="P36" s="381"/>
    </row>
    <row r="37" spans="1:16" s="382" customFormat="1" ht="24.75" customHeight="1">
      <c r="A37" s="373"/>
      <c r="B37" s="808" t="s">
        <v>253</v>
      </c>
      <c r="C37" s="809"/>
      <c r="D37" s="383"/>
      <c r="E37" s="390"/>
      <c r="F37" s="385"/>
      <c r="G37" s="391"/>
      <c r="H37" s="387">
        <f t="shared" si="0"/>
        <v>0</v>
      </c>
      <c r="I37" s="392"/>
      <c r="J37" s="393"/>
      <c r="K37" s="381"/>
      <c r="L37" s="381"/>
      <c r="M37" s="381"/>
      <c r="N37" s="381"/>
      <c r="O37" s="381"/>
      <c r="P37" s="381"/>
    </row>
    <row r="38" spans="1:16" s="382" customFormat="1" ht="24.75" customHeight="1" thickBot="1">
      <c r="A38" s="373"/>
      <c r="B38" s="795" t="s">
        <v>254</v>
      </c>
      <c r="C38" s="810"/>
      <c r="D38" s="394">
        <f>SUM(D26:D37)</f>
        <v>0</v>
      </c>
      <c r="E38" s="395">
        <f aca="true" t="shared" si="1" ref="E38:J38">SUM(E26:E37)</f>
        <v>0</v>
      </c>
      <c r="F38" s="396">
        <f t="shared" si="1"/>
        <v>0</v>
      </c>
      <c r="G38" s="397">
        <f t="shared" si="1"/>
        <v>0</v>
      </c>
      <c r="H38" s="398">
        <f t="shared" si="1"/>
        <v>0</v>
      </c>
      <c r="I38" s="399">
        <f t="shared" si="1"/>
        <v>0</v>
      </c>
      <c r="J38" s="400">
        <f t="shared" si="1"/>
        <v>0</v>
      </c>
      <c r="K38" s="381"/>
      <c r="L38" s="381"/>
      <c r="M38" s="401"/>
      <c r="N38" s="401"/>
      <c r="O38" s="401"/>
      <c r="P38" s="381"/>
    </row>
    <row r="39" spans="1:23" ht="24.75" customHeight="1" thickBot="1" thickTop="1">
      <c r="A39" s="327"/>
      <c r="B39" s="332"/>
      <c r="C39" s="332"/>
      <c r="D39" s="332"/>
      <c r="E39" s="811" t="s">
        <v>255</v>
      </c>
      <c r="F39" s="812"/>
      <c r="G39" s="812"/>
      <c r="H39" s="402"/>
      <c r="I39" s="403">
        <f>IF(H39="","",VLOOKUP(H39,B54:C59,2,0))</f>
      </c>
      <c r="J39" s="404" t="e">
        <f>VLOOKUP(H39,B54:E59,4,0)</f>
        <v>#N/A</v>
      </c>
      <c r="K39" s="337"/>
      <c r="L39" s="405"/>
      <c r="M39" s="405"/>
      <c r="N39" s="405"/>
      <c r="O39" s="327"/>
      <c r="P39" s="332"/>
      <c r="U39" s="382"/>
      <c r="V39" s="382"/>
      <c r="W39" s="382"/>
    </row>
    <row r="40" spans="1:16" ht="24.75" customHeight="1" thickTop="1">
      <c r="A40" s="327"/>
      <c r="B40" s="406"/>
      <c r="C40" s="407"/>
      <c r="D40" s="407"/>
      <c r="E40" s="408"/>
      <c r="F40" s="409"/>
      <c r="G40" s="404"/>
      <c r="H40" s="337"/>
      <c r="I40" s="337"/>
      <c r="J40" s="337"/>
      <c r="K40" s="337"/>
      <c r="L40" s="405"/>
      <c r="M40" s="405"/>
      <c r="N40" s="405"/>
      <c r="O40" s="327"/>
      <c r="P40" s="332"/>
    </row>
    <row r="41" spans="1:16" ht="24.75" customHeight="1">
      <c r="A41" s="327"/>
      <c r="B41" s="486" t="s">
        <v>309</v>
      </c>
      <c r="C41" s="485"/>
      <c r="D41" s="485"/>
      <c r="E41" s="408"/>
      <c r="F41" s="492"/>
      <c r="G41" s="404"/>
      <c r="H41" s="332"/>
      <c r="I41" s="337"/>
      <c r="J41" s="337"/>
      <c r="K41" s="337"/>
      <c r="L41" s="405"/>
      <c r="M41" s="405"/>
      <c r="N41" s="405"/>
      <c r="O41" s="327"/>
      <c r="P41" s="332"/>
    </row>
    <row r="42" spans="1:16" ht="31.5" customHeight="1">
      <c r="A42" s="327"/>
      <c r="B42" s="410" t="s">
        <v>256</v>
      </c>
      <c r="C42" s="410"/>
      <c r="D42" s="411"/>
      <c r="E42" s="411" t="s">
        <v>257</v>
      </c>
      <c r="F42" s="327"/>
      <c r="G42" s="327"/>
      <c r="H42" s="332"/>
      <c r="I42" s="327"/>
      <c r="J42" s="327"/>
      <c r="K42" s="327"/>
      <c r="L42" s="327"/>
      <c r="M42" s="327"/>
      <c r="N42" s="327"/>
      <c r="O42" s="327"/>
      <c r="P42" s="405"/>
    </row>
    <row r="43" spans="1:23" s="413" customFormat="1" ht="27" customHeight="1">
      <c r="A43" s="327"/>
      <c r="B43" s="813" t="s">
        <v>258</v>
      </c>
      <c r="C43" s="814"/>
      <c r="D43" s="815"/>
      <c r="E43" s="819" t="s">
        <v>259</v>
      </c>
      <c r="F43" s="820" t="s">
        <v>260</v>
      </c>
      <c r="G43" s="820" t="s">
        <v>261</v>
      </c>
      <c r="H43" s="820" t="s">
        <v>262</v>
      </c>
      <c r="I43" s="821" t="s">
        <v>263</v>
      </c>
      <c r="J43" s="822" t="s">
        <v>8</v>
      </c>
      <c r="K43" s="823" t="s">
        <v>264</v>
      </c>
      <c r="L43" s="824"/>
      <c r="M43" s="824"/>
      <c r="N43" s="824"/>
      <c r="O43" s="796"/>
      <c r="P43" s="412"/>
      <c r="U43" s="328"/>
      <c r="V43" s="328"/>
      <c r="W43" s="328"/>
    </row>
    <row r="44" spans="1:23" s="415" customFormat="1" ht="25.5" customHeight="1">
      <c r="A44" s="411"/>
      <c r="B44" s="816"/>
      <c r="C44" s="817"/>
      <c r="D44" s="818"/>
      <c r="E44" s="819"/>
      <c r="F44" s="820"/>
      <c r="G44" s="820"/>
      <c r="H44" s="820"/>
      <c r="I44" s="820"/>
      <c r="J44" s="822"/>
      <c r="K44" s="825" t="s">
        <v>265</v>
      </c>
      <c r="L44" s="826"/>
      <c r="M44" s="822" t="s">
        <v>266</v>
      </c>
      <c r="N44" s="826"/>
      <c r="O44" s="367" t="s">
        <v>267</v>
      </c>
      <c r="P44" s="414"/>
      <c r="U44" s="413"/>
      <c r="V44" s="413"/>
      <c r="W44" s="413"/>
    </row>
    <row r="45" spans="1:16" s="415" customFormat="1" ht="25.5" customHeight="1">
      <c r="A45" s="411"/>
      <c r="B45" s="813" t="s">
        <v>268</v>
      </c>
      <c r="C45" s="814"/>
      <c r="D45" s="815"/>
      <c r="E45" s="416">
        <f>IF(F60&lt;&gt;0,F60,H38)</f>
        <v>0</v>
      </c>
      <c r="F45" s="417">
        <f>I38</f>
        <v>0</v>
      </c>
      <c r="G45" s="418">
        <f>J38</f>
        <v>0</v>
      </c>
      <c r="H45" s="419">
        <f>D38</f>
        <v>0</v>
      </c>
      <c r="I45" s="419">
        <f>E38</f>
        <v>0</v>
      </c>
      <c r="J45" s="420" t="s">
        <v>269</v>
      </c>
      <c r="K45" s="825" t="s">
        <v>269</v>
      </c>
      <c r="L45" s="827"/>
      <c r="M45" s="822" t="s">
        <v>269</v>
      </c>
      <c r="N45" s="827"/>
      <c r="O45" s="421" t="s">
        <v>269</v>
      </c>
      <c r="P45" s="414"/>
    </row>
    <row r="46" spans="1:23" s="430" customFormat="1" ht="24.75" customHeight="1">
      <c r="A46" s="422"/>
      <c r="B46" s="828" t="s">
        <v>270</v>
      </c>
      <c r="C46" s="829"/>
      <c r="D46" s="830"/>
      <c r="E46" s="423" t="str">
        <f>IF(OR(F$60&lt;&gt;0,ISNA(J$39)),"－　　",J$39)</f>
        <v>－　　</v>
      </c>
      <c r="F46" s="424">
        <v>2.58</v>
      </c>
      <c r="G46" s="491">
        <f>IF(F$41="",0,VLOOKUP(F$41,$V$50:$X$59,2,0))</f>
        <v>0</v>
      </c>
      <c r="H46" s="425">
        <f>IF(D$38=H$45,0.0041,2.644)</f>
        <v>0.0041</v>
      </c>
      <c r="I46" s="426">
        <f>IF(E$38=I$45,0.002,2.644)</f>
        <v>0.002</v>
      </c>
      <c r="J46" s="427" t="s">
        <v>271</v>
      </c>
      <c r="K46" s="831" t="s">
        <v>271</v>
      </c>
      <c r="L46" s="832"/>
      <c r="M46" s="833" t="s">
        <v>271</v>
      </c>
      <c r="N46" s="832"/>
      <c r="O46" s="428" t="s">
        <v>271</v>
      </c>
      <c r="P46" s="429"/>
      <c r="U46" s="415"/>
      <c r="V46" s="415"/>
      <c r="W46" s="415"/>
    </row>
    <row r="47" spans="1:16" s="430" customFormat="1" ht="24.75" customHeight="1">
      <c r="A47" s="431"/>
      <c r="B47" s="842" t="s">
        <v>272</v>
      </c>
      <c r="C47" s="843"/>
      <c r="D47" s="844"/>
      <c r="E47" s="432">
        <f>IF(OR(F$60&lt;&gt;0,ISNA(J$39)),G$60,E$45*J$39)</f>
        <v>0</v>
      </c>
      <c r="F47" s="433">
        <f>F$45*F46</f>
        <v>0</v>
      </c>
      <c r="G47" s="433">
        <f>G$45*G46</f>
        <v>0</v>
      </c>
      <c r="H47" s="434">
        <f>H$45*H46</f>
        <v>0</v>
      </c>
      <c r="I47" s="435">
        <f>I$45*I46</f>
        <v>0</v>
      </c>
      <c r="J47" s="436">
        <f>SUM(E47:I47)</f>
        <v>0</v>
      </c>
      <c r="K47" s="845"/>
      <c r="L47" s="840"/>
      <c r="M47" s="846">
        <f>IF(D$38=0,0,+J47/D$38)</f>
        <v>0</v>
      </c>
      <c r="N47" s="840"/>
      <c r="O47" s="437">
        <f>+M47-K47</f>
        <v>0</v>
      </c>
      <c r="P47" s="438"/>
    </row>
    <row r="48" spans="1:24" s="430" customFormat="1" ht="24.75" customHeight="1">
      <c r="A48" s="431"/>
      <c r="B48" s="847" t="str">
        <f>"排出係数("&amp;B17&amp;"年度算定用)"</f>
        <v>排出係数(29年度算定用)</v>
      </c>
      <c r="C48" s="848"/>
      <c r="D48" s="849"/>
      <c r="E48" s="439" t="str">
        <f>IF(OR(F$60&lt;&gt;0,ISNA(J$39)),"－　　",J$39)</f>
        <v>－　　</v>
      </c>
      <c r="F48" s="440">
        <v>2.58</v>
      </c>
      <c r="G48" s="490">
        <f>IF(F$41="",0,VLOOKUP(F$41,$V$50:$X$59,3,0))</f>
        <v>0</v>
      </c>
      <c r="H48" s="425">
        <f>IF(D$38=H$45,0.0041,2.644)</f>
        <v>0.0041</v>
      </c>
      <c r="I48" s="426">
        <f>IF(E$38=I$45,0.002,2.644)</f>
        <v>0.002</v>
      </c>
      <c r="J48" s="441" t="s">
        <v>271</v>
      </c>
      <c r="K48" s="850" t="s">
        <v>271</v>
      </c>
      <c r="L48" s="832"/>
      <c r="M48" s="851" t="s">
        <v>271</v>
      </c>
      <c r="N48" s="832"/>
      <c r="O48" s="442" t="s">
        <v>271</v>
      </c>
      <c r="P48" s="438"/>
      <c r="W48" s="834" t="s">
        <v>308</v>
      </c>
      <c r="X48" s="835"/>
    </row>
    <row r="49" spans="1:24" s="430" customFormat="1" ht="24.75" customHeight="1">
      <c r="A49" s="431"/>
      <c r="B49" s="836" t="str">
        <f>"CO２排出量("&amp;B17&amp;"年度算定用)"</f>
        <v>CO２排出量(29年度算定用)</v>
      </c>
      <c r="C49" s="837"/>
      <c r="D49" s="838"/>
      <c r="E49" s="443">
        <f>IF(OR(F$60&lt;&gt;0,ISNA(J$39)),G$60,E$45*J$39)</f>
        <v>0</v>
      </c>
      <c r="F49" s="434">
        <f>F$45*F48</f>
        <v>0</v>
      </c>
      <c r="G49" s="434">
        <f>G$45*G48</f>
        <v>0</v>
      </c>
      <c r="H49" s="434">
        <f>H$45*H48</f>
        <v>0</v>
      </c>
      <c r="I49" s="435">
        <f>I$45*I48</f>
        <v>0</v>
      </c>
      <c r="J49" s="444">
        <f>SUM(E49:I49)</f>
        <v>0</v>
      </c>
      <c r="K49" s="839">
        <f>K47</f>
        <v>0</v>
      </c>
      <c r="L49" s="840"/>
      <c r="M49" s="841">
        <f>IF(D$38=0,0,+J49/D$38)</f>
        <v>0</v>
      </c>
      <c r="N49" s="840"/>
      <c r="O49" s="445">
        <f>+M49-K49</f>
        <v>0</v>
      </c>
      <c r="P49" s="446"/>
      <c r="U49" s="489" t="s">
        <v>306</v>
      </c>
      <c r="V49" s="489" t="s">
        <v>307</v>
      </c>
      <c r="W49" s="489" t="s">
        <v>311</v>
      </c>
      <c r="X49" s="489" t="s">
        <v>310</v>
      </c>
    </row>
    <row r="50" spans="1:24" ht="22.5" customHeight="1">
      <c r="A50" s="431"/>
      <c r="B50" s="431"/>
      <c r="C50" s="327"/>
      <c r="D50" s="327"/>
      <c r="E50" s="327"/>
      <c r="F50" s="327"/>
      <c r="G50" s="447"/>
      <c r="H50" s="327"/>
      <c r="I50" s="448"/>
      <c r="J50" s="448"/>
      <c r="K50" s="449"/>
      <c r="L50" s="449"/>
      <c r="M50" s="450"/>
      <c r="N50" s="449"/>
      <c r="O50" s="450"/>
      <c r="P50" s="450"/>
      <c r="U50" s="487">
        <v>1</v>
      </c>
      <c r="V50" s="487" t="s">
        <v>296</v>
      </c>
      <c r="W50" s="488">
        <v>0.669</v>
      </c>
      <c r="X50" s="488">
        <v>0.632</v>
      </c>
    </row>
    <row r="51" spans="1:24" ht="22.5" customHeight="1">
      <c r="A51" s="431"/>
      <c r="B51" s="431"/>
      <c r="C51" s="327"/>
      <c r="D51" s="327"/>
      <c r="E51" s="327"/>
      <c r="F51" s="327"/>
      <c r="G51" s="327"/>
      <c r="H51" s="327"/>
      <c r="I51" s="451"/>
      <c r="J51" s="327"/>
      <c r="K51" s="327"/>
      <c r="L51" s="327"/>
      <c r="M51" s="327"/>
      <c r="N51" s="327"/>
      <c r="O51" s="327"/>
      <c r="P51" s="327"/>
      <c r="U51" s="487">
        <v>2</v>
      </c>
      <c r="V51" s="487" t="s">
        <v>297</v>
      </c>
      <c r="W51" s="488">
        <v>0.556</v>
      </c>
      <c r="X51" s="488">
        <v>0.545</v>
      </c>
    </row>
    <row r="52" spans="1:24" ht="24.75" customHeight="1">
      <c r="A52" s="327"/>
      <c r="B52" s="452" t="s">
        <v>273</v>
      </c>
      <c r="C52" s="327"/>
      <c r="D52" s="327"/>
      <c r="E52" s="327"/>
      <c r="F52" s="453" t="s">
        <v>274</v>
      </c>
      <c r="G52" s="454"/>
      <c r="H52" s="327"/>
      <c r="I52" s="455" t="s">
        <v>275</v>
      </c>
      <c r="J52" s="327"/>
      <c r="K52" s="327"/>
      <c r="L52" s="327"/>
      <c r="M52" s="327"/>
      <c r="N52" s="327"/>
      <c r="O52" s="327"/>
      <c r="P52" s="327"/>
      <c r="U52" s="487">
        <v>3</v>
      </c>
      <c r="V52" s="487" t="s">
        <v>298</v>
      </c>
      <c r="W52" s="488">
        <v>0.5</v>
      </c>
      <c r="X52" s="488">
        <v>0.486</v>
      </c>
    </row>
    <row r="53" spans="1:24" s="413" customFormat="1" ht="24.75" customHeight="1">
      <c r="A53" s="411"/>
      <c r="B53" s="345" t="s">
        <v>276</v>
      </c>
      <c r="C53" s="345" t="s">
        <v>277</v>
      </c>
      <c r="D53" s="345" t="s">
        <v>278</v>
      </c>
      <c r="E53" s="345" t="s">
        <v>279</v>
      </c>
      <c r="F53" s="456" t="s">
        <v>280</v>
      </c>
      <c r="G53" s="457" t="s">
        <v>281</v>
      </c>
      <c r="H53" s="458"/>
      <c r="I53" s="852"/>
      <c r="J53" s="853"/>
      <c r="K53" s="853"/>
      <c r="L53" s="853"/>
      <c r="M53" s="853"/>
      <c r="N53" s="853"/>
      <c r="O53" s="853"/>
      <c r="P53" s="411"/>
      <c r="U53" s="487">
        <v>4</v>
      </c>
      <c r="V53" s="487" t="s">
        <v>299</v>
      </c>
      <c r="W53" s="488">
        <v>0.486</v>
      </c>
      <c r="X53" s="488">
        <v>0.485</v>
      </c>
    </row>
    <row r="54" spans="1:24" s="413" customFormat="1" ht="24.75" customHeight="1">
      <c r="A54" s="411"/>
      <c r="B54" s="459">
        <v>1</v>
      </c>
      <c r="C54" s="460" t="s">
        <v>282</v>
      </c>
      <c r="D54" s="461" t="s">
        <v>283</v>
      </c>
      <c r="E54" s="462">
        <v>2.71</v>
      </c>
      <c r="F54" s="463"/>
      <c r="G54" s="464">
        <f aca="true" t="shared" si="2" ref="G54:G59">E54*F54</f>
        <v>0</v>
      </c>
      <c r="H54" s="411"/>
      <c r="I54" s="852"/>
      <c r="J54" s="853"/>
      <c r="K54" s="853"/>
      <c r="L54" s="853"/>
      <c r="M54" s="853"/>
      <c r="N54" s="853"/>
      <c r="O54" s="853"/>
      <c r="P54" s="465"/>
      <c r="U54" s="487">
        <v>5</v>
      </c>
      <c r="V54" s="487" t="s">
        <v>300</v>
      </c>
      <c r="W54" s="488">
        <v>0.627</v>
      </c>
      <c r="X54" s="488">
        <v>0.64</v>
      </c>
    </row>
    <row r="55" spans="1:24" s="413" customFormat="1" ht="24.75" customHeight="1">
      <c r="A55" s="411"/>
      <c r="B55" s="466">
        <v>2</v>
      </c>
      <c r="C55" s="467" t="s">
        <v>284</v>
      </c>
      <c r="D55" s="468" t="s">
        <v>285</v>
      </c>
      <c r="E55" s="469">
        <v>3</v>
      </c>
      <c r="F55" s="470"/>
      <c r="G55" s="471">
        <f t="shared" si="2"/>
        <v>0</v>
      </c>
      <c r="H55" s="411"/>
      <c r="I55" s="852"/>
      <c r="J55" s="853"/>
      <c r="K55" s="853"/>
      <c r="L55" s="853"/>
      <c r="M55" s="853"/>
      <c r="N55" s="853"/>
      <c r="O55" s="853"/>
      <c r="P55" s="411"/>
      <c r="U55" s="487">
        <v>6</v>
      </c>
      <c r="V55" s="487" t="s">
        <v>301</v>
      </c>
      <c r="W55" s="488">
        <v>0.509</v>
      </c>
      <c r="X55" s="488">
        <v>0.509</v>
      </c>
    </row>
    <row r="56" spans="1:24" s="413" customFormat="1" ht="24.75" customHeight="1">
      <c r="A56" s="411"/>
      <c r="B56" s="466">
        <v>3</v>
      </c>
      <c r="C56" s="467" t="s">
        <v>286</v>
      </c>
      <c r="D56" s="468" t="s">
        <v>285</v>
      </c>
      <c r="E56" s="469">
        <v>3</v>
      </c>
      <c r="F56" s="470"/>
      <c r="G56" s="471">
        <f t="shared" si="2"/>
        <v>0</v>
      </c>
      <c r="H56" s="411"/>
      <c r="I56" s="852"/>
      <c r="J56" s="853"/>
      <c r="K56" s="853"/>
      <c r="L56" s="853"/>
      <c r="M56" s="853"/>
      <c r="N56" s="853"/>
      <c r="O56" s="853"/>
      <c r="P56" s="411"/>
      <c r="U56" s="487">
        <v>7</v>
      </c>
      <c r="V56" s="487" t="s">
        <v>302</v>
      </c>
      <c r="W56" s="488">
        <v>0.697</v>
      </c>
      <c r="X56" s="488">
        <v>0.691</v>
      </c>
    </row>
    <row r="57" spans="1:24" s="413" customFormat="1" ht="24.75" customHeight="1">
      <c r="A57" s="411"/>
      <c r="B57" s="466">
        <v>4</v>
      </c>
      <c r="C57" s="467" t="s">
        <v>287</v>
      </c>
      <c r="D57" s="468" t="s">
        <v>285</v>
      </c>
      <c r="E57" s="469">
        <v>2.49</v>
      </c>
      <c r="F57" s="470"/>
      <c r="G57" s="471">
        <f t="shared" si="2"/>
        <v>0</v>
      </c>
      <c r="H57" s="411"/>
      <c r="I57" s="852"/>
      <c r="J57" s="853"/>
      <c r="K57" s="853"/>
      <c r="L57" s="853"/>
      <c r="M57" s="853"/>
      <c r="N57" s="853"/>
      <c r="O57" s="853"/>
      <c r="P57" s="411"/>
      <c r="U57" s="487">
        <v>8</v>
      </c>
      <c r="V57" s="487" t="s">
        <v>305</v>
      </c>
      <c r="W57" s="488">
        <v>0.651</v>
      </c>
      <c r="X57" s="488">
        <v>0.51</v>
      </c>
    </row>
    <row r="58" spans="1:24" s="413" customFormat="1" ht="24.75" customHeight="1">
      <c r="A58" s="411"/>
      <c r="B58" s="466">
        <v>5</v>
      </c>
      <c r="C58" s="472" t="s">
        <v>288</v>
      </c>
      <c r="D58" s="468" t="s">
        <v>289</v>
      </c>
      <c r="E58" s="469">
        <v>2.23</v>
      </c>
      <c r="F58" s="470"/>
      <c r="G58" s="471">
        <f t="shared" si="2"/>
        <v>0</v>
      </c>
      <c r="H58" s="411"/>
      <c r="I58" s="852"/>
      <c r="J58" s="853"/>
      <c r="K58" s="853"/>
      <c r="L58" s="853"/>
      <c r="M58" s="853"/>
      <c r="N58" s="853"/>
      <c r="O58" s="853"/>
      <c r="P58" s="411"/>
      <c r="U58" s="487">
        <v>9</v>
      </c>
      <c r="V58" s="487" t="s">
        <v>303</v>
      </c>
      <c r="W58" s="488">
        <v>0.509</v>
      </c>
      <c r="X58" s="488">
        <v>0.462</v>
      </c>
    </row>
    <row r="59" spans="1:24" s="413" customFormat="1" ht="24.75" customHeight="1">
      <c r="A59" s="411"/>
      <c r="B59" s="473">
        <v>6</v>
      </c>
      <c r="C59" s="468" t="s">
        <v>290</v>
      </c>
      <c r="D59" s="468" t="s">
        <v>291</v>
      </c>
      <c r="E59" s="469">
        <v>3</v>
      </c>
      <c r="F59" s="470"/>
      <c r="G59" s="471">
        <f t="shared" si="2"/>
        <v>0</v>
      </c>
      <c r="H59" s="474"/>
      <c r="I59" s="852"/>
      <c r="J59" s="853"/>
      <c r="K59" s="853"/>
      <c r="L59" s="853"/>
      <c r="M59" s="853"/>
      <c r="N59" s="853"/>
      <c r="O59" s="853"/>
      <c r="P59" s="411"/>
      <c r="U59" s="487">
        <v>10</v>
      </c>
      <c r="V59" s="487" t="s">
        <v>304</v>
      </c>
      <c r="W59" s="488">
        <v>0.802</v>
      </c>
      <c r="X59" s="488">
        <v>0.799</v>
      </c>
    </row>
    <row r="60" spans="1:16" s="413" customFormat="1" ht="24.75" customHeight="1">
      <c r="A60" s="411"/>
      <c r="B60" s="475"/>
      <c r="C60" s="476"/>
      <c r="D60" s="476"/>
      <c r="E60" s="477" t="s">
        <v>292</v>
      </c>
      <c r="F60" s="478">
        <f>SUM(F54:F59)</f>
        <v>0</v>
      </c>
      <c r="G60" s="479">
        <f>SUM(G54:G59)</f>
        <v>0</v>
      </c>
      <c r="H60" s="480"/>
      <c r="I60" s="852"/>
      <c r="J60" s="853"/>
      <c r="K60" s="853"/>
      <c r="L60" s="853"/>
      <c r="M60" s="853"/>
      <c r="N60" s="853"/>
      <c r="O60" s="853"/>
      <c r="P60" s="411"/>
    </row>
    <row r="61" spans="1:23" ht="13.5" customHeight="1">
      <c r="A61" s="327"/>
      <c r="B61" s="327"/>
      <c r="C61" s="327"/>
      <c r="D61" s="327"/>
      <c r="E61" s="327"/>
      <c r="F61" s="327"/>
      <c r="G61" s="327"/>
      <c r="H61" s="480"/>
      <c r="I61" s="480"/>
      <c r="J61" s="480"/>
      <c r="K61" s="480"/>
      <c r="L61" s="327"/>
      <c r="M61" s="327"/>
      <c r="N61" s="327"/>
      <c r="O61" s="327"/>
      <c r="P61" s="327"/>
      <c r="U61" s="413"/>
      <c r="V61" s="413"/>
      <c r="W61" s="413"/>
    </row>
    <row r="62" spans="1:16" ht="13.5" customHeight="1">
      <c r="A62" s="327"/>
      <c r="B62" s="327"/>
      <c r="C62" s="327"/>
      <c r="D62" s="327"/>
      <c r="E62" s="327"/>
      <c r="F62" s="327"/>
      <c r="G62" s="327"/>
      <c r="H62" s="327"/>
      <c r="I62" s="480"/>
      <c r="J62" s="480"/>
      <c r="K62" s="480"/>
      <c r="L62" s="327"/>
      <c r="M62" s="327"/>
      <c r="N62" s="327"/>
      <c r="O62" s="327"/>
      <c r="P62" s="411"/>
    </row>
    <row r="63" spans="1:16" ht="13.5" customHeight="1">
      <c r="A63" s="327"/>
      <c r="B63" s="327"/>
      <c r="C63" s="327"/>
      <c r="D63" s="327"/>
      <c r="E63" s="327"/>
      <c r="F63" s="327"/>
      <c r="G63" s="327"/>
      <c r="H63" s="327"/>
      <c r="I63" s="327"/>
      <c r="J63" s="327"/>
      <c r="K63" s="481" t="s">
        <v>293</v>
      </c>
      <c r="L63" s="332"/>
      <c r="M63" s="481"/>
      <c r="N63" s="481"/>
      <c r="O63" s="327"/>
      <c r="P63" s="332"/>
    </row>
    <row r="64" spans="1:16" ht="13.5">
      <c r="A64" s="327"/>
      <c r="B64" s="327"/>
      <c r="C64" s="327"/>
      <c r="D64" s="327"/>
      <c r="E64" s="327"/>
      <c r="F64" s="327"/>
      <c r="G64" s="327"/>
      <c r="H64" s="327"/>
      <c r="I64" s="327"/>
      <c r="J64" s="327"/>
      <c r="K64" s="481" t="s">
        <v>294</v>
      </c>
      <c r="L64" s="332"/>
      <c r="M64" s="481"/>
      <c r="N64" s="481"/>
      <c r="O64" s="327"/>
      <c r="P64" s="332"/>
    </row>
    <row r="65" spans="1:16" ht="13.5">
      <c r="A65" s="332"/>
      <c r="B65" s="332"/>
      <c r="C65" s="332"/>
      <c r="D65" s="332"/>
      <c r="E65" s="332"/>
      <c r="F65" s="332"/>
      <c r="G65" s="332"/>
      <c r="H65" s="332"/>
      <c r="I65" s="332"/>
      <c r="J65" s="332"/>
      <c r="K65" s="332"/>
      <c r="L65" s="332" t="s">
        <v>295</v>
      </c>
      <c r="M65" s="332"/>
      <c r="N65" s="332"/>
      <c r="O65" s="332"/>
      <c r="P65" s="332"/>
    </row>
  </sheetData>
  <sheetProtection sheet="1"/>
  <mergeCells count="63">
    <mergeCell ref="I59:O59"/>
    <mergeCell ref="I60:O60"/>
    <mergeCell ref="I53:O53"/>
    <mergeCell ref="I54:O54"/>
    <mergeCell ref="I55:O55"/>
    <mergeCell ref="I56:O56"/>
    <mergeCell ref="I57:O57"/>
    <mergeCell ref="I58:O58"/>
    <mergeCell ref="W48:X48"/>
    <mergeCell ref="B49:D49"/>
    <mergeCell ref="K49:L49"/>
    <mergeCell ref="M49:N49"/>
    <mergeCell ref="B47:D47"/>
    <mergeCell ref="K47:L47"/>
    <mergeCell ref="M47:N47"/>
    <mergeCell ref="B48:D48"/>
    <mergeCell ref="K48:L48"/>
    <mergeCell ref="M48:N48"/>
    <mergeCell ref="B45:D45"/>
    <mergeCell ref="K45:L45"/>
    <mergeCell ref="M45:N45"/>
    <mergeCell ref="B46:D46"/>
    <mergeCell ref="K46:L46"/>
    <mergeCell ref="M46:N46"/>
    <mergeCell ref="H43:H44"/>
    <mergeCell ref="I43:I44"/>
    <mergeCell ref="J43:J44"/>
    <mergeCell ref="K43:O43"/>
    <mergeCell ref="K44:L44"/>
    <mergeCell ref="M44:N44"/>
    <mergeCell ref="B38:C38"/>
    <mergeCell ref="E39:G39"/>
    <mergeCell ref="B43:D44"/>
    <mergeCell ref="E43:E44"/>
    <mergeCell ref="F43:F44"/>
    <mergeCell ref="G43:G44"/>
    <mergeCell ref="B32:C32"/>
    <mergeCell ref="B33:C33"/>
    <mergeCell ref="B34:C34"/>
    <mergeCell ref="B35:C35"/>
    <mergeCell ref="B36:C36"/>
    <mergeCell ref="B37:C37"/>
    <mergeCell ref="B26:C26"/>
    <mergeCell ref="B27:C27"/>
    <mergeCell ref="B28:C28"/>
    <mergeCell ref="B29:C29"/>
    <mergeCell ref="B30:C30"/>
    <mergeCell ref="B31:C31"/>
    <mergeCell ref="M20:N20"/>
    <mergeCell ref="M21:N22"/>
    <mergeCell ref="O21:O22"/>
    <mergeCell ref="G22:I23"/>
    <mergeCell ref="B24:C24"/>
    <mergeCell ref="D24:E24"/>
    <mergeCell ref="F24:H24"/>
    <mergeCell ref="I24:I25"/>
    <mergeCell ref="J24:J25"/>
    <mergeCell ref="J14:O15"/>
    <mergeCell ref="J16:O16"/>
    <mergeCell ref="J17:O17"/>
    <mergeCell ref="J18:K18"/>
    <mergeCell ref="L18:M18"/>
    <mergeCell ref="N18:O18"/>
  </mergeCells>
  <dataValidations count="1">
    <dataValidation type="list" allowBlank="1" showInputMessage="1" showErrorMessage="1" sqref="F41">
      <formula1>$V$50:$V$59</formula1>
    </dataValidation>
  </dataValidations>
  <printOptions horizontalCentered="1"/>
  <pageMargins left="0.3937007874015748" right="0.3937007874015748" top="0.5905511811023623" bottom="0.3937007874015748" header="0.8267716535433072" footer="0.5118110236220472"/>
  <pageSetup cellComments="asDisplayed" fitToHeight="1" fitToWidth="1" horizontalDpi="600" verticalDpi="600" orientation="portrait" paperSize="8" scale="85"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日本アスファルト合材協会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H29調査表20180320</dc:title>
  <dc:subject/>
  <dc:creator>資料委員会</dc:creator>
  <cp:keywords/>
  <dc:description/>
  <cp:lastModifiedBy>菊池</cp:lastModifiedBy>
  <cp:lastPrinted>2018-02-28T01:02:14Z</cp:lastPrinted>
  <dcterms:created xsi:type="dcterms:W3CDTF">2001-03-20T06:02:18Z</dcterms:created>
  <dcterms:modified xsi:type="dcterms:W3CDTF">2018-03-19T23:05:34Z</dcterms:modified>
  <cp:category/>
  <cp:version/>
  <cp:contentType/>
  <cp:contentStatus/>
</cp:coreProperties>
</file>